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buckscc.sharepoint.com/sites/Pensions/Legacy BCC/Communications/Forms and Guides/Employer forms (on website)/Current/FP Calc/"/>
    </mc:Choice>
  </mc:AlternateContent>
  <xr:revisionPtr revIDLastSave="123" documentId="8_{FB1B835B-CC2E-4C69-B837-193EDE8D6C87}" xr6:coauthVersionLast="47" xr6:coauthVersionMax="47" xr10:uidLastSave="{A8D9AFD6-830B-4A31-9B5F-52DE2CF30F09}"/>
  <bookViews>
    <workbookView xWindow="-38400" yWindow="-9585" windowWidth="21990" windowHeight="21000" xr2:uid="{00000000-000D-0000-FFFF-FFFF00000000}"/>
  </bookViews>
  <sheets>
    <sheet name="FP Calc" sheetId="7" r:id="rId1"/>
    <sheet name="Best of Last 3" sheetId="5" r:id="rId2"/>
    <sheet name="3 in 10 Years - Workings" sheetId="3" r:id="rId3"/>
    <sheet name="Best 3 in 10 Years FP" sheetId="4" r:id="rId4"/>
    <sheet name="Notes"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7" l="1"/>
  <c r="O298" i="3"/>
  <c r="O275" i="3"/>
  <c r="O252" i="3"/>
  <c r="O229" i="3"/>
  <c r="O206" i="3"/>
  <c r="O183" i="3"/>
  <c r="O160" i="3"/>
  <c r="O137" i="3"/>
  <c r="O114" i="3"/>
  <c r="O91" i="3"/>
  <c r="O68" i="3"/>
  <c r="O45" i="3"/>
  <c r="O22" i="3"/>
  <c r="O68" i="5"/>
  <c r="O45" i="5"/>
  <c r="O22" i="5"/>
  <c r="J303" i="3"/>
  <c r="E45" i="4" s="1"/>
  <c r="D10" i="4" l="1"/>
  <c r="AD294" i="3"/>
  <c r="AC294" i="3"/>
  <c r="AB294" i="3"/>
  <c r="AA294" i="3"/>
  <c r="X294" i="3"/>
  <c r="V294" i="3"/>
  <c r="Q294" i="3"/>
  <c r="P294" i="3"/>
  <c r="W294" i="3" s="1"/>
  <c r="O294" i="3"/>
  <c r="M294" i="3"/>
  <c r="AD293" i="3"/>
  <c r="X293" i="3" s="1"/>
  <c r="AC293" i="3"/>
  <c r="AB293" i="3"/>
  <c r="AA293" i="3"/>
  <c r="V293" i="3"/>
  <c r="Q293" i="3"/>
  <c r="P293" i="3"/>
  <c r="O293" i="3"/>
  <c r="M293" i="3"/>
  <c r="AD292" i="3"/>
  <c r="X292" i="3" s="1"/>
  <c r="AC292" i="3"/>
  <c r="AB292" i="3"/>
  <c r="AA292" i="3"/>
  <c r="V292" i="3"/>
  <c r="Q292" i="3"/>
  <c r="P292" i="3"/>
  <c r="O292" i="3"/>
  <c r="M292" i="3"/>
  <c r="AD291" i="3"/>
  <c r="X291" i="3" s="1"/>
  <c r="AC291" i="3"/>
  <c r="AB291" i="3"/>
  <c r="AA291" i="3"/>
  <c r="V291" i="3"/>
  <c r="Q291" i="3"/>
  <c r="P291" i="3"/>
  <c r="O291" i="3"/>
  <c r="M291" i="3"/>
  <c r="AD290" i="3"/>
  <c r="X290" i="3" s="1"/>
  <c r="AC290" i="3"/>
  <c r="AB290" i="3"/>
  <c r="AA290" i="3"/>
  <c r="V290" i="3"/>
  <c r="Q290" i="3"/>
  <c r="P290" i="3"/>
  <c r="O290" i="3"/>
  <c r="M290" i="3"/>
  <c r="AD289" i="3"/>
  <c r="X289" i="3" s="1"/>
  <c r="AC289" i="3"/>
  <c r="AB289" i="3"/>
  <c r="AA289" i="3"/>
  <c r="V289" i="3"/>
  <c r="Q289" i="3"/>
  <c r="P289" i="3"/>
  <c r="O289" i="3"/>
  <c r="M289" i="3"/>
  <c r="AD288" i="3"/>
  <c r="X288" i="3" s="1"/>
  <c r="AC288" i="3"/>
  <c r="AB288" i="3"/>
  <c r="AA288" i="3"/>
  <c r="V288" i="3"/>
  <c r="Q288" i="3"/>
  <c r="P288" i="3"/>
  <c r="O288" i="3"/>
  <c r="M288" i="3"/>
  <c r="AD287" i="3"/>
  <c r="X287" i="3" s="1"/>
  <c r="AC287" i="3"/>
  <c r="AB287" i="3"/>
  <c r="AA287" i="3"/>
  <c r="V287" i="3"/>
  <c r="Q287" i="3"/>
  <c r="P287" i="3"/>
  <c r="R287" i="3" s="1"/>
  <c r="O287" i="3"/>
  <c r="M287" i="3"/>
  <c r="AD286" i="3"/>
  <c r="X286" i="3" s="1"/>
  <c r="AC286" i="3"/>
  <c r="AB286" i="3"/>
  <c r="AA286" i="3"/>
  <c r="V286" i="3"/>
  <c r="Q286" i="3"/>
  <c r="P286" i="3"/>
  <c r="O286" i="3"/>
  <c r="M286" i="3"/>
  <c r="AD285" i="3"/>
  <c r="X285" i="3" s="1"/>
  <c r="AC285" i="3"/>
  <c r="AB285" i="3"/>
  <c r="AA285" i="3"/>
  <c r="V285" i="3"/>
  <c r="Q285" i="3"/>
  <c r="P285" i="3"/>
  <c r="O285" i="3"/>
  <c r="M285" i="3"/>
  <c r="AD284" i="3"/>
  <c r="X284" i="3" s="1"/>
  <c r="AC284" i="3"/>
  <c r="AB284" i="3"/>
  <c r="AA284" i="3"/>
  <c r="V284" i="3"/>
  <c r="Q284" i="3"/>
  <c r="P284" i="3"/>
  <c r="O284" i="3"/>
  <c r="M284" i="3"/>
  <c r="M8" i="5"/>
  <c r="O8" i="5"/>
  <c r="P8" i="5"/>
  <c r="Q8" i="5"/>
  <c r="V8" i="5"/>
  <c r="AA8" i="5"/>
  <c r="AB8" i="5"/>
  <c r="AC8" i="5"/>
  <c r="AD8" i="5"/>
  <c r="X8" i="5" s="1"/>
  <c r="M9" i="5"/>
  <c r="O9" i="5"/>
  <c r="P9" i="5"/>
  <c r="Q9" i="5"/>
  <c r="V9" i="5"/>
  <c r="AA9" i="5"/>
  <c r="AB9" i="5"/>
  <c r="AC9" i="5"/>
  <c r="AD9" i="5"/>
  <c r="X9" i="5" s="1"/>
  <c r="M10" i="5"/>
  <c r="O10" i="5"/>
  <c r="P10" i="5"/>
  <c r="Q10" i="5"/>
  <c r="V10" i="5"/>
  <c r="AA10" i="5"/>
  <c r="AB10" i="5"/>
  <c r="AC10" i="5"/>
  <c r="AD10" i="5"/>
  <c r="X10" i="5" s="1"/>
  <c r="M11" i="5"/>
  <c r="O11" i="5"/>
  <c r="P11" i="5"/>
  <c r="Q11" i="5"/>
  <c r="V11" i="5"/>
  <c r="AA11" i="5"/>
  <c r="AB11" i="5"/>
  <c r="AC11" i="5"/>
  <c r="AD11" i="5"/>
  <c r="X11" i="5" s="1"/>
  <c r="M12" i="5"/>
  <c r="O12" i="5"/>
  <c r="P12" i="5"/>
  <c r="Q12" i="5"/>
  <c r="V12" i="5"/>
  <c r="AA12" i="5"/>
  <c r="AB12" i="5"/>
  <c r="AC12" i="5"/>
  <c r="AD12" i="5"/>
  <c r="X12" i="5" s="1"/>
  <c r="M13" i="5"/>
  <c r="O13" i="5"/>
  <c r="P13" i="5"/>
  <c r="Q13" i="5"/>
  <c r="V13" i="5"/>
  <c r="AA13" i="5"/>
  <c r="AB13" i="5"/>
  <c r="AC13" i="5"/>
  <c r="AD13" i="5"/>
  <c r="X13" i="5" s="1"/>
  <c r="M14" i="5"/>
  <c r="O14" i="5"/>
  <c r="P14" i="5"/>
  <c r="Q14" i="5"/>
  <c r="V14" i="5"/>
  <c r="X14" i="5"/>
  <c r="AA14" i="5"/>
  <c r="AB14" i="5"/>
  <c r="AC14" i="5"/>
  <c r="AD14" i="5"/>
  <c r="M15" i="5"/>
  <c r="O15" i="5"/>
  <c r="P15" i="5"/>
  <c r="Q15" i="5"/>
  <c r="V15" i="5"/>
  <c r="AA15" i="5"/>
  <c r="AB15" i="5"/>
  <c r="AC15" i="5"/>
  <c r="AD15" i="5"/>
  <c r="X15" i="5" s="1"/>
  <c r="M16" i="5"/>
  <c r="O16" i="5"/>
  <c r="P16" i="5"/>
  <c r="N16" i="5" s="1"/>
  <c r="T16" i="5" s="1"/>
  <c r="Q16" i="5"/>
  <c r="V16" i="5"/>
  <c r="AA16" i="5"/>
  <c r="AB16" i="5"/>
  <c r="AC16" i="5"/>
  <c r="AD16" i="5"/>
  <c r="X16" i="5" s="1"/>
  <c r="M17" i="5"/>
  <c r="O17" i="5"/>
  <c r="P17" i="5"/>
  <c r="Q17" i="5"/>
  <c r="V17" i="5"/>
  <c r="AA17" i="5"/>
  <c r="AB17" i="5"/>
  <c r="AC17" i="5"/>
  <c r="AD17" i="5"/>
  <c r="X17" i="5" s="1"/>
  <c r="M18" i="5"/>
  <c r="O18" i="5"/>
  <c r="P18" i="5"/>
  <c r="Q18" i="5"/>
  <c r="V18" i="5"/>
  <c r="AA18" i="5"/>
  <c r="AB18" i="5"/>
  <c r="AC18" i="5"/>
  <c r="AD18" i="5"/>
  <c r="X18" i="5" s="1"/>
  <c r="M31" i="5"/>
  <c r="O31" i="5"/>
  <c r="P31" i="5"/>
  <c r="Q31" i="5"/>
  <c r="V31" i="5"/>
  <c r="AA31" i="5"/>
  <c r="AB31" i="5"/>
  <c r="AC31" i="5"/>
  <c r="AD31" i="5"/>
  <c r="X31" i="5" s="1"/>
  <c r="M32" i="5"/>
  <c r="O32" i="5"/>
  <c r="P32" i="5"/>
  <c r="Q32" i="5"/>
  <c r="V32" i="5"/>
  <c r="AA32" i="5"/>
  <c r="AB32" i="5"/>
  <c r="AC32" i="5"/>
  <c r="AD32" i="5"/>
  <c r="X32" i="5" s="1"/>
  <c r="M33" i="5"/>
  <c r="O33" i="5"/>
  <c r="P33" i="5"/>
  <c r="Q33" i="5"/>
  <c r="V33" i="5"/>
  <c r="AA33" i="5"/>
  <c r="AB33" i="5"/>
  <c r="AC33" i="5"/>
  <c r="AD33" i="5"/>
  <c r="X33" i="5" s="1"/>
  <c r="M34" i="5"/>
  <c r="O34" i="5"/>
  <c r="P34" i="5"/>
  <c r="Q34" i="5"/>
  <c r="V34" i="5"/>
  <c r="AA34" i="5"/>
  <c r="AB34" i="5"/>
  <c r="AC34" i="5"/>
  <c r="AD34" i="5"/>
  <c r="X34" i="5" s="1"/>
  <c r="M35" i="5"/>
  <c r="O35" i="5"/>
  <c r="P35" i="5"/>
  <c r="Q35" i="5"/>
  <c r="V35" i="5"/>
  <c r="AA35" i="5"/>
  <c r="AB35" i="5"/>
  <c r="AC35" i="5"/>
  <c r="AD35" i="5"/>
  <c r="X35" i="5" s="1"/>
  <c r="M36" i="5"/>
  <c r="O36" i="5"/>
  <c r="P36" i="5"/>
  <c r="Q36" i="5"/>
  <c r="V36" i="5"/>
  <c r="AA36" i="5"/>
  <c r="AB36" i="5"/>
  <c r="AC36" i="5"/>
  <c r="AD36" i="5"/>
  <c r="X36" i="5" s="1"/>
  <c r="M37" i="5"/>
  <c r="O37" i="5"/>
  <c r="P37" i="5"/>
  <c r="Q37" i="5"/>
  <c r="V37" i="5"/>
  <c r="AA37" i="5"/>
  <c r="AB37" i="5"/>
  <c r="AC37" i="5"/>
  <c r="AD37" i="5"/>
  <c r="X37" i="5" s="1"/>
  <c r="M38" i="5"/>
  <c r="O38" i="5"/>
  <c r="P38" i="5"/>
  <c r="Q38" i="5"/>
  <c r="V38" i="5"/>
  <c r="AA38" i="5"/>
  <c r="AB38" i="5"/>
  <c r="AC38" i="5"/>
  <c r="AD38" i="5"/>
  <c r="X38" i="5" s="1"/>
  <c r="M39" i="5"/>
  <c r="O39" i="5"/>
  <c r="P39" i="5"/>
  <c r="Q39" i="5"/>
  <c r="V39" i="5"/>
  <c r="AA39" i="5"/>
  <c r="AB39" i="5"/>
  <c r="AC39" i="5"/>
  <c r="AD39" i="5"/>
  <c r="X39" i="5" s="1"/>
  <c r="M40" i="5"/>
  <c r="O40" i="5"/>
  <c r="P40" i="5"/>
  <c r="Q40" i="5"/>
  <c r="V40" i="5"/>
  <c r="AA40" i="5"/>
  <c r="AB40" i="5"/>
  <c r="AC40" i="5"/>
  <c r="AD40" i="5"/>
  <c r="X40" i="5" s="1"/>
  <c r="M41" i="5"/>
  <c r="O41" i="5"/>
  <c r="P41" i="5"/>
  <c r="Q41" i="5"/>
  <c r="V41" i="5"/>
  <c r="AA41" i="5"/>
  <c r="AB41" i="5"/>
  <c r="AC41" i="5"/>
  <c r="AD41" i="5"/>
  <c r="X41" i="5" s="1"/>
  <c r="M54" i="5"/>
  <c r="O54" i="5"/>
  <c r="P54" i="5"/>
  <c r="Q54" i="5"/>
  <c r="V54" i="5"/>
  <c r="AA54" i="5"/>
  <c r="AB54" i="5"/>
  <c r="AC54" i="5"/>
  <c r="AD54" i="5"/>
  <c r="X54" i="5" s="1"/>
  <c r="M55" i="5"/>
  <c r="O55" i="5"/>
  <c r="P55" i="5"/>
  <c r="Q55" i="5"/>
  <c r="V55" i="5"/>
  <c r="AA55" i="5"/>
  <c r="AB55" i="5"/>
  <c r="AC55" i="5"/>
  <c r="AD55" i="5"/>
  <c r="X55" i="5" s="1"/>
  <c r="M56" i="5"/>
  <c r="O56" i="5"/>
  <c r="P56" i="5"/>
  <c r="Q56" i="5"/>
  <c r="V56" i="5"/>
  <c r="AA56" i="5"/>
  <c r="AB56" i="5"/>
  <c r="AC56" i="5"/>
  <c r="AD56" i="5"/>
  <c r="X56" i="5" s="1"/>
  <c r="M57" i="5"/>
  <c r="O57" i="5"/>
  <c r="P57" i="5"/>
  <c r="Q57" i="5"/>
  <c r="V57" i="5"/>
  <c r="AA57" i="5"/>
  <c r="AB57" i="5"/>
  <c r="AC57" i="5"/>
  <c r="AD57" i="5"/>
  <c r="X57" i="5" s="1"/>
  <c r="M58" i="5"/>
  <c r="O58" i="5"/>
  <c r="P58" i="5"/>
  <c r="Q58" i="5"/>
  <c r="V58" i="5"/>
  <c r="AA58" i="5"/>
  <c r="AB58" i="5"/>
  <c r="AC58" i="5"/>
  <c r="AD58" i="5"/>
  <c r="X58" i="5" s="1"/>
  <c r="M59" i="5"/>
  <c r="O59" i="5"/>
  <c r="P59" i="5"/>
  <c r="Q59" i="5"/>
  <c r="V59" i="5"/>
  <c r="AA59" i="5"/>
  <c r="AB59" i="5"/>
  <c r="AC59" i="5"/>
  <c r="AD59" i="5"/>
  <c r="X59" i="5" s="1"/>
  <c r="M60" i="5"/>
  <c r="O60" i="5"/>
  <c r="P60" i="5"/>
  <c r="Q60" i="5"/>
  <c r="V60" i="5"/>
  <c r="AA60" i="5"/>
  <c r="AB60" i="5"/>
  <c r="AC60" i="5"/>
  <c r="AD60" i="5"/>
  <c r="X60" i="5" s="1"/>
  <c r="M61" i="5"/>
  <c r="O61" i="5"/>
  <c r="P61" i="5"/>
  <c r="Q61" i="5"/>
  <c r="V61" i="5"/>
  <c r="AA61" i="5"/>
  <c r="AB61" i="5"/>
  <c r="AC61" i="5"/>
  <c r="AD61" i="5"/>
  <c r="X61" i="5" s="1"/>
  <c r="M62" i="5"/>
  <c r="O62" i="5"/>
  <c r="P62" i="5"/>
  <c r="Q62" i="5"/>
  <c r="V62" i="5"/>
  <c r="AA62" i="5"/>
  <c r="AB62" i="5"/>
  <c r="AC62" i="5"/>
  <c r="AD62" i="5"/>
  <c r="X62" i="5" s="1"/>
  <c r="M63" i="5"/>
  <c r="O63" i="5"/>
  <c r="P63" i="5"/>
  <c r="Q63" i="5"/>
  <c r="V63" i="5"/>
  <c r="AA63" i="5"/>
  <c r="AB63" i="5"/>
  <c r="AC63" i="5"/>
  <c r="AD63" i="5"/>
  <c r="X63" i="5" s="1"/>
  <c r="M64" i="5"/>
  <c r="O64" i="5"/>
  <c r="P64" i="5"/>
  <c r="Q64" i="5"/>
  <c r="V64" i="5"/>
  <c r="AA64" i="5"/>
  <c r="AB64" i="5"/>
  <c r="AC64" i="5"/>
  <c r="AD64" i="5"/>
  <c r="X64" i="5" s="1"/>
  <c r="V18" i="7"/>
  <c r="H37" i="4" l="1"/>
  <c r="H39" i="4"/>
  <c r="H35" i="4"/>
  <c r="H41" i="4"/>
  <c r="H33" i="4"/>
  <c r="H43" i="4"/>
  <c r="H31" i="4"/>
  <c r="H29" i="4"/>
  <c r="H27" i="4"/>
  <c r="H25" i="4"/>
  <c r="Y39" i="5"/>
  <c r="Z39" i="5" s="1"/>
  <c r="U37" i="5"/>
  <c r="R37" i="5"/>
  <c r="W17" i="5"/>
  <c r="R62" i="5"/>
  <c r="S62" i="5" s="1"/>
  <c r="N41" i="5"/>
  <c r="T41" i="5" s="1"/>
  <c r="W58" i="5"/>
  <c r="U55" i="5"/>
  <c r="R35" i="5"/>
  <c r="R60" i="5"/>
  <c r="S60" i="5" s="1"/>
  <c r="U62" i="5"/>
  <c r="N62" i="5"/>
  <c r="T62" i="5" s="1"/>
  <c r="U61" i="5"/>
  <c r="U41" i="5"/>
  <c r="W62" i="5"/>
  <c r="U34" i="5"/>
  <c r="N17" i="5"/>
  <c r="T17" i="5" s="1"/>
  <c r="R39" i="5"/>
  <c r="S39" i="5" s="1"/>
  <c r="R34" i="5"/>
  <c r="N64" i="5"/>
  <c r="T64" i="5" s="1"/>
  <c r="N33" i="5"/>
  <c r="T33" i="5" s="1"/>
  <c r="W41" i="5"/>
  <c r="N38" i="5"/>
  <c r="T38" i="5" s="1"/>
  <c r="R36" i="5"/>
  <c r="S36" i="5" s="1"/>
  <c r="N13" i="5"/>
  <c r="T13" i="5" s="1"/>
  <c r="W64" i="5"/>
  <c r="W40" i="5"/>
  <c r="W34" i="5"/>
  <c r="W13" i="5"/>
  <c r="U16" i="5"/>
  <c r="R64" i="5"/>
  <c r="S64" i="5" s="1"/>
  <c r="N61" i="5"/>
  <c r="T61" i="5" s="1"/>
  <c r="R38" i="5"/>
  <c r="S38" i="5" s="1"/>
  <c r="R33" i="5"/>
  <c r="S33" i="5" s="1"/>
  <c r="U12" i="5"/>
  <c r="N60" i="5"/>
  <c r="T60" i="5" s="1"/>
  <c r="Y55" i="5"/>
  <c r="Z55" i="5" s="1"/>
  <c r="U15" i="5"/>
  <c r="R59" i="5"/>
  <c r="S59" i="5" s="1"/>
  <c r="U60" i="5"/>
  <c r="Y63" i="5"/>
  <c r="Z63" i="5" s="1"/>
  <c r="U59" i="5"/>
  <c r="N58" i="5"/>
  <c r="T58" i="5" s="1"/>
  <c r="R13" i="5"/>
  <c r="S13" i="5" s="1"/>
  <c r="U35" i="5"/>
  <c r="R17" i="5"/>
  <c r="S17" i="5" s="1"/>
  <c r="U38" i="5"/>
  <c r="N12" i="5"/>
  <c r="T12" i="5" s="1"/>
  <c r="U11" i="5"/>
  <c r="Y14" i="5"/>
  <c r="Z14" i="5" s="1"/>
  <c r="N11" i="5"/>
  <c r="T11" i="5" s="1"/>
  <c r="R15" i="5"/>
  <c r="S15" i="5" s="1"/>
  <c r="R14" i="5"/>
  <c r="S14" i="5" s="1"/>
  <c r="H22" i="4"/>
  <c r="R293" i="3"/>
  <c r="U294" i="3"/>
  <c r="R288" i="3"/>
  <c r="W293" i="3"/>
  <c r="Y294" i="3"/>
  <c r="Z294" i="3" s="1"/>
  <c r="U290" i="3"/>
  <c r="N291" i="3"/>
  <c r="T291" i="3" s="1"/>
  <c r="W290" i="3"/>
  <c r="U57" i="5"/>
  <c r="R56" i="5"/>
  <c r="S56" i="5" s="1"/>
  <c r="N56" i="5"/>
  <c r="T56" i="5" s="1"/>
  <c r="AC65" i="5"/>
  <c r="W56" i="5"/>
  <c r="W9" i="5"/>
  <c r="N9" i="5"/>
  <c r="T9" i="5" s="1"/>
  <c r="U8" i="5"/>
  <c r="N8" i="5"/>
  <c r="T8" i="5" s="1"/>
  <c r="R31" i="5"/>
  <c r="S31" i="5" s="1"/>
  <c r="Y32" i="5"/>
  <c r="Z32" i="5" s="1"/>
  <c r="AC42" i="5"/>
  <c r="U54" i="5"/>
  <c r="R54" i="5"/>
  <c r="S54" i="5" s="1"/>
  <c r="N54" i="5"/>
  <c r="T54" i="5" s="1"/>
  <c r="W54" i="5"/>
  <c r="W286" i="3"/>
  <c r="U287" i="3"/>
  <c r="U289" i="3"/>
  <c r="U288" i="3"/>
  <c r="W289" i="3"/>
  <c r="Y290" i="3"/>
  <c r="U291" i="3"/>
  <c r="R291" i="3"/>
  <c r="S291" i="3" s="1"/>
  <c r="W291" i="3"/>
  <c r="U292" i="3"/>
  <c r="W292" i="3"/>
  <c r="N292" i="3"/>
  <c r="T292" i="3" s="1"/>
  <c r="R292" i="3"/>
  <c r="S292" i="3" s="1"/>
  <c r="U293" i="3"/>
  <c r="N293" i="3"/>
  <c r="T293" i="3" s="1"/>
  <c r="N288" i="3"/>
  <c r="T288" i="3" s="1"/>
  <c r="W288" i="3"/>
  <c r="N289" i="3"/>
  <c r="T289" i="3" s="1"/>
  <c r="R289" i="3"/>
  <c r="Y286" i="3"/>
  <c r="Z286" i="3" s="1"/>
  <c r="U286" i="3"/>
  <c r="W285" i="3"/>
  <c r="U284" i="3"/>
  <c r="N287" i="3"/>
  <c r="T287" i="3" s="1"/>
  <c r="W287" i="3"/>
  <c r="N284" i="3"/>
  <c r="T284" i="3" s="1"/>
  <c r="N285" i="3"/>
  <c r="T285" i="3" s="1"/>
  <c r="AC295" i="3"/>
  <c r="U285" i="3"/>
  <c r="R284" i="3"/>
  <c r="S284" i="3" s="1"/>
  <c r="W284" i="3"/>
  <c r="R285" i="3"/>
  <c r="S285" i="3" s="1"/>
  <c r="Y291" i="3"/>
  <c r="Y284" i="3"/>
  <c r="S288" i="3"/>
  <c r="Y288" i="3"/>
  <c r="Y292" i="3"/>
  <c r="Y289" i="3"/>
  <c r="S289" i="3"/>
  <c r="Y293" i="3"/>
  <c r="S293" i="3"/>
  <c r="Y285" i="3"/>
  <c r="S287" i="3"/>
  <c r="Y287" i="3"/>
  <c r="Z290" i="3"/>
  <c r="R286" i="3"/>
  <c r="S286" i="3" s="1"/>
  <c r="R294" i="3"/>
  <c r="S294" i="3" s="1"/>
  <c r="R290" i="3"/>
  <c r="S290" i="3" s="1"/>
  <c r="N286" i="3"/>
  <c r="T286" i="3" s="1"/>
  <c r="N290" i="3"/>
  <c r="T290" i="3" s="1"/>
  <c r="N294" i="3"/>
  <c r="T294" i="3" s="1"/>
  <c r="U31" i="5"/>
  <c r="Y31" i="5"/>
  <c r="Z31" i="5" s="1"/>
  <c r="N31" i="5"/>
  <c r="T31" i="5" s="1"/>
  <c r="R10" i="5"/>
  <c r="S10" i="5" s="1"/>
  <c r="AC19" i="5"/>
  <c r="J26" i="5" s="1"/>
  <c r="Y35" i="5"/>
  <c r="Z35" i="5" s="1"/>
  <c r="S35" i="5"/>
  <c r="R58" i="5"/>
  <c r="S58" i="5" s="1"/>
  <c r="Y57" i="5"/>
  <c r="Z57" i="5" s="1"/>
  <c r="W36" i="5"/>
  <c r="W33" i="5"/>
  <c r="W11" i="5"/>
  <c r="U10" i="5"/>
  <c r="R9" i="5"/>
  <c r="S9" i="5" s="1"/>
  <c r="Y8" i="5"/>
  <c r="Z8" i="5" s="1"/>
  <c r="U64" i="5"/>
  <c r="W60" i="5"/>
  <c r="U56" i="5"/>
  <c r="W38" i="5"/>
  <c r="N37" i="5"/>
  <c r="T37" i="5" s="1"/>
  <c r="Y36" i="5"/>
  <c r="Z36" i="5" s="1"/>
  <c r="U17" i="5"/>
  <c r="W16" i="5"/>
  <c r="N15" i="5"/>
  <c r="T15" i="5" s="1"/>
  <c r="N39" i="5"/>
  <c r="T39" i="5" s="1"/>
  <c r="Y18" i="5"/>
  <c r="Z18" i="5" s="1"/>
  <c r="R11" i="5"/>
  <c r="S11" i="5" s="1"/>
  <c r="R63" i="5"/>
  <c r="S63" i="5" s="1"/>
  <c r="U58" i="5"/>
  <c r="R55" i="5"/>
  <c r="S55" i="5" s="1"/>
  <c r="R41" i="5"/>
  <c r="S41" i="5" s="1"/>
  <c r="U39" i="5"/>
  <c r="N34" i="5"/>
  <c r="T34" i="5" s="1"/>
  <c r="U33" i="5"/>
  <c r="W32" i="5"/>
  <c r="W15" i="5"/>
  <c r="U14" i="5"/>
  <c r="Y12" i="5"/>
  <c r="Z12" i="5" s="1"/>
  <c r="U9" i="5"/>
  <c r="Y10" i="5"/>
  <c r="Z10" i="5" s="1"/>
  <c r="U63" i="5"/>
  <c r="Y40" i="5"/>
  <c r="Z40" i="5" s="1"/>
  <c r="R32" i="5"/>
  <c r="S32" i="5" s="1"/>
  <c r="R18" i="5"/>
  <c r="S18" i="5" s="1"/>
  <c r="Y61" i="5"/>
  <c r="Z61" i="5" s="1"/>
  <c r="Y59" i="5"/>
  <c r="Z59" i="5" s="1"/>
  <c r="W37" i="5"/>
  <c r="N57" i="5"/>
  <c r="T57" i="5" s="1"/>
  <c r="R40" i="5"/>
  <c r="S40" i="5" s="1"/>
  <c r="N35" i="5"/>
  <c r="T35" i="5" s="1"/>
  <c r="U18" i="5"/>
  <c r="Y16" i="5"/>
  <c r="Z16" i="5" s="1"/>
  <c r="U13" i="5"/>
  <c r="Y15" i="5"/>
  <c r="Z15" i="5" s="1"/>
  <c r="Y37" i="5"/>
  <c r="Z37" i="5" s="1"/>
  <c r="S37" i="5"/>
  <c r="Y17" i="5"/>
  <c r="Z17" i="5" s="1"/>
  <c r="Y9" i="5"/>
  <c r="Z9" i="5" s="1"/>
  <c r="Y64" i="5"/>
  <c r="Z64" i="5" s="1"/>
  <c r="Y34" i="5"/>
  <c r="Z34" i="5" s="1"/>
  <c r="S34" i="5"/>
  <c r="Y58" i="5"/>
  <c r="Z58" i="5" s="1"/>
  <c r="Y33" i="5"/>
  <c r="Z33" i="5" s="1"/>
  <c r="Y60" i="5"/>
  <c r="Z60" i="5" s="1"/>
  <c r="Y38" i="5"/>
  <c r="Z38" i="5" s="1"/>
  <c r="Y13" i="5"/>
  <c r="Z13" i="5" s="1"/>
  <c r="Y56" i="5"/>
  <c r="Z56" i="5" s="1"/>
  <c r="Y41" i="5"/>
  <c r="Z41" i="5" s="1"/>
  <c r="Y11" i="5"/>
  <c r="Z11" i="5" s="1"/>
  <c r="Y62" i="5"/>
  <c r="Z62" i="5" s="1"/>
  <c r="Y54" i="5"/>
  <c r="Z54" i="5" s="1"/>
  <c r="W18" i="5"/>
  <c r="W14" i="5"/>
  <c r="W10" i="5"/>
  <c r="N63" i="5"/>
  <c r="T63" i="5" s="1"/>
  <c r="R61" i="5"/>
  <c r="S61" i="5" s="1"/>
  <c r="N59" i="5"/>
  <c r="T59" i="5" s="1"/>
  <c r="R57" i="5"/>
  <c r="S57" i="5" s="1"/>
  <c r="N55" i="5"/>
  <c r="T55" i="5" s="1"/>
  <c r="N18" i="5"/>
  <c r="T18" i="5" s="1"/>
  <c r="R16" i="5"/>
  <c r="S16" i="5" s="1"/>
  <c r="N14" i="5"/>
  <c r="T14" i="5" s="1"/>
  <c r="R12" i="5"/>
  <c r="S12" i="5" s="1"/>
  <c r="N10" i="5"/>
  <c r="T10" i="5" s="1"/>
  <c r="R8" i="5"/>
  <c r="S8" i="5" s="1"/>
  <c r="N40" i="5"/>
  <c r="T40" i="5" s="1"/>
  <c r="N36" i="5"/>
  <c r="T36" i="5" s="1"/>
  <c r="N32" i="5"/>
  <c r="T32" i="5" s="1"/>
  <c r="U40" i="5"/>
  <c r="W39" i="5"/>
  <c r="U36" i="5"/>
  <c r="W35" i="5"/>
  <c r="U32" i="5"/>
  <c r="W31" i="5"/>
  <c r="W63" i="5"/>
  <c r="W59" i="5"/>
  <c r="W61" i="5"/>
  <c r="W57" i="5"/>
  <c r="W12" i="5"/>
  <c r="W8" i="5"/>
  <c r="W55" i="5"/>
  <c r="Q271" i="3"/>
  <c r="Q270" i="3"/>
  <c r="Q269" i="3"/>
  <c r="Q268" i="3"/>
  <c r="Q267" i="3"/>
  <c r="Q266" i="3"/>
  <c r="Q265" i="3"/>
  <c r="Q264" i="3"/>
  <c r="Q263" i="3"/>
  <c r="Q262" i="3"/>
  <c r="Q261" i="3"/>
  <c r="P271" i="3"/>
  <c r="P270" i="3"/>
  <c r="P269" i="3"/>
  <c r="P268" i="3"/>
  <c r="P267" i="3"/>
  <c r="P266" i="3"/>
  <c r="P265" i="3"/>
  <c r="P264" i="3"/>
  <c r="P263" i="3"/>
  <c r="P262" i="3"/>
  <c r="P261" i="3"/>
  <c r="Q248" i="3"/>
  <c r="Q247" i="3"/>
  <c r="Q246" i="3"/>
  <c r="Q245" i="3"/>
  <c r="Q244" i="3"/>
  <c r="Q243" i="3"/>
  <c r="Q242" i="3"/>
  <c r="Q241" i="3"/>
  <c r="Q240" i="3"/>
  <c r="Q239" i="3"/>
  <c r="Q238" i="3"/>
  <c r="P248" i="3"/>
  <c r="P247" i="3"/>
  <c r="P246" i="3"/>
  <c r="P245" i="3"/>
  <c r="P244" i="3"/>
  <c r="P243" i="3"/>
  <c r="P242" i="3"/>
  <c r="P241" i="3"/>
  <c r="P240" i="3"/>
  <c r="P239" i="3"/>
  <c r="P238" i="3"/>
  <c r="Q225" i="3"/>
  <c r="Q224" i="3"/>
  <c r="Q223" i="3"/>
  <c r="Q222" i="3"/>
  <c r="Q221" i="3"/>
  <c r="Q220" i="3"/>
  <c r="Q219" i="3"/>
  <c r="Q218" i="3"/>
  <c r="Q217" i="3"/>
  <c r="Q216" i="3"/>
  <c r="Q215" i="3"/>
  <c r="P225" i="3"/>
  <c r="P224" i="3"/>
  <c r="P223" i="3"/>
  <c r="P222" i="3"/>
  <c r="P221" i="3"/>
  <c r="P220" i="3"/>
  <c r="P219" i="3"/>
  <c r="P218" i="3"/>
  <c r="P217" i="3"/>
  <c r="P216" i="3"/>
  <c r="P215" i="3"/>
  <c r="Q202" i="3"/>
  <c r="Q201" i="3"/>
  <c r="Q200" i="3"/>
  <c r="Q199" i="3"/>
  <c r="Q198" i="3"/>
  <c r="Q197" i="3"/>
  <c r="Q196" i="3"/>
  <c r="Q195" i="3"/>
  <c r="Q194" i="3"/>
  <c r="Q193" i="3"/>
  <c r="Q192" i="3"/>
  <c r="P202" i="3"/>
  <c r="P201" i="3"/>
  <c r="P200" i="3"/>
  <c r="P199" i="3"/>
  <c r="P198" i="3"/>
  <c r="P197" i="3"/>
  <c r="P196" i="3"/>
  <c r="P195" i="3"/>
  <c r="P194" i="3"/>
  <c r="P193" i="3"/>
  <c r="P192" i="3"/>
  <c r="Q179" i="3"/>
  <c r="Q178" i="3"/>
  <c r="Q177" i="3"/>
  <c r="Q176" i="3"/>
  <c r="Q175" i="3"/>
  <c r="Q174" i="3"/>
  <c r="Q173" i="3"/>
  <c r="Q172" i="3"/>
  <c r="Q171" i="3"/>
  <c r="Q170" i="3"/>
  <c r="Q169" i="3"/>
  <c r="P179" i="3"/>
  <c r="P178" i="3"/>
  <c r="P177" i="3"/>
  <c r="P176" i="3"/>
  <c r="P175" i="3"/>
  <c r="P174" i="3"/>
  <c r="P173" i="3"/>
  <c r="P172" i="3"/>
  <c r="P171" i="3"/>
  <c r="P170" i="3"/>
  <c r="P169" i="3"/>
  <c r="Q156" i="3"/>
  <c r="Q155" i="3"/>
  <c r="Q154" i="3"/>
  <c r="Q153" i="3"/>
  <c r="Q152" i="3"/>
  <c r="Q151" i="3"/>
  <c r="Q150" i="3"/>
  <c r="Q149" i="3"/>
  <c r="Q148" i="3"/>
  <c r="Q147" i="3"/>
  <c r="Q146" i="3"/>
  <c r="P156" i="3"/>
  <c r="P155" i="3"/>
  <c r="P154" i="3"/>
  <c r="P153" i="3"/>
  <c r="P152" i="3"/>
  <c r="P151" i="3"/>
  <c r="P150" i="3"/>
  <c r="P149" i="3"/>
  <c r="P148" i="3"/>
  <c r="P147" i="3"/>
  <c r="P146" i="3"/>
  <c r="Q133" i="3"/>
  <c r="Q132" i="3"/>
  <c r="Q131" i="3"/>
  <c r="Q130" i="3"/>
  <c r="Q129" i="3"/>
  <c r="Q128" i="3"/>
  <c r="Q127" i="3"/>
  <c r="Q126" i="3"/>
  <c r="Q125" i="3"/>
  <c r="Q124" i="3"/>
  <c r="Q123" i="3"/>
  <c r="P133" i="3"/>
  <c r="P132" i="3"/>
  <c r="P131" i="3"/>
  <c r="P130" i="3"/>
  <c r="P129" i="3"/>
  <c r="P128" i="3"/>
  <c r="P127" i="3"/>
  <c r="P126" i="3"/>
  <c r="P125" i="3"/>
  <c r="P124" i="3"/>
  <c r="P123" i="3"/>
  <c r="Q110" i="3"/>
  <c r="Q109" i="3"/>
  <c r="Q108" i="3"/>
  <c r="Q107" i="3"/>
  <c r="Q106" i="3"/>
  <c r="Q105" i="3"/>
  <c r="Q104" i="3"/>
  <c r="Q103" i="3"/>
  <c r="Q102" i="3"/>
  <c r="Q101" i="3"/>
  <c r="Q100" i="3"/>
  <c r="P110" i="3"/>
  <c r="P109" i="3"/>
  <c r="P108" i="3"/>
  <c r="P107" i="3"/>
  <c r="P106" i="3"/>
  <c r="P105" i="3"/>
  <c r="P104" i="3"/>
  <c r="P103" i="3"/>
  <c r="P102" i="3"/>
  <c r="P101" i="3"/>
  <c r="P100" i="3"/>
  <c r="Q87" i="3"/>
  <c r="Q86" i="3"/>
  <c r="Q85" i="3"/>
  <c r="Q84" i="3"/>
  <c r="Q83" i="3"/>
  <c r="Q82" i="3"/>
  <c r="Q81" i="3"/>
  <c r="Q80" i="3"/>
  <c r="Q79" i="3"/>
  <c r="Q78" i="3"/>
  <c r="Q77" i="3"/>
  <c r="P87" i="3"/>
  <c r="P86" i="3"/>
  <c r="P85" i="3"/>
  <c r="P84" i="3"/>
  <c r="P83" i="3"/>
  <c r="P82" i="3"/>
  <c r="P81" i="3"/>
  <c r="P80" i="3"/>
  <c r="P79" i="3"/>
  <c r="P78" i="3"/>
  <c r="P77" i="3"/>
  <c r="Q64" i="3"/>
  <c r="Q63" i="3"/>
  <c r="Q62" i="3"/>
  <c r="Q61" i="3"/>
  <c r="Q60" i="3"/>
  <c r="Q59" i="3"/>
  <c r="Q58" i="3"/>
  <c r="Q57" i="3"/>
  <c r="Q56" i="3"/>
  <c r="Q55" i="3"/>
  <c r="Q54" i="3"/>
  <c r="P64" i="3"/>
  <c r="P63" i="3"/>
  <c r="P62" i="3"/>
  <c r="P61" i="3"/>
  <c r="P60" i="3"/>
  <c r="P59" i="3"/>
  <c r="P58" i="3"/>
  <c r="P57" i="3"/>
  <c r="P56" i="3"/>
  <c r="P55" i="3"/>
  <c r="P54" i="3"/>
  <c r="Q41" i="3"/>
  <c r="Q40" i="3"/>
  <c r="Q39" i="3"/>
  <c r="Q38" i="3"/>
  <c r="Q37" i="3"/>
  <c r="Q36" i="3"/>
  <c r="Q35" i="3"/>
  <c r="Q34" i="3"/>
  <c r="Q33" i="3"/>
  <c r="Q32" i="3"/>
  <c r="Q31" i="3"/>
  <c r="P41" i="3"/>
  <c r="P40" i="3"/>
  <c r="P39" i="3"/>
  <c r="P38" i="3"/>
  <c r="P37" i="3"/>
  <c r="P36" i="3"/>
  <c r="P35" i="3"/>
  <c r="P34" i="3"/>
  <c r="P33" i="3"/>
  <c r="P32" i="3"/>
  <c r="P31" i="3"/>
  <c r="Q18" i="3"/>
  <c r="Q17" i="3"/>
  <c r="Q16" i="3"/>
  <c r="Q15" i="3"/>
  <c r="Q14" i="3"/>
  <c r="Q13" i="3"/>
  <c r="Q12" i="3"/>
  <c r="Q11" i="3"/>
  <c r="Q10" i="3"/>
  <c r="Q9" i="3"/>
  <c r="Q8" i="3"/>
  <c r="P18" i="3"/>
  <c r="P17" i="3"/>
  <c r="P16" i="3"/>
  <c r="P15" i="3"/>
  <c r="P14" i="3"/>
  <c r="P13" i="3"/>
  <c r="P12" i="3"/>
  <c r="P11" i="3"/>
  <c r="P10" i="3"/>
  <c r="P9" i="3"/>
  <c r="P8" i="3"/>
  <c r="P19" i="7"/>
  <c r="Q19" i="7"/>
  <c r="P20" i="7"/>
  <c r="Q20" i="7"/>
  <c r="P21" i="7"/>
  <c r="Q21" i="7"/>
  <c r="P22" i="7"/>
  <c r="Q22" i="7"/>
  <c r="P23" i="7"/>
  <c r="Q23" i="7"/>
  <c r="P24" i="7"/>
  <c r="Q24" i="7"/>
  <c r="P25" i="7"/>
  <c r="Q25" i="7"/>
  <c r="P26" i="7"/>
  <c r="Q26" i="7"/>
  <c r="P27" i="7"/>
  <c r="Q27" i="7"/>
  <c r="P28" i="7"/>
  <c r="Q28" i="7"/>
  <c r="Q18" i="7"/>
  <c r="P18" i="7"/>
  <c r="A299" i="3" l="1"/>
  <c r="J302" i="3"/>
  <c r="J301" i="3" s="1"/>
  <c r="J49" i="5"/>
  <c r="J72" i="5"/>
  <c r="P68" i="5"/>
  <c r="J294" i="3"/>
  <c r="J290" i="3"/>
  <c r="P22" i="5"/>
  <c r="P45" i="5"/>
  <c r="J286" i="3"/>
  <c r="A301" i="3"/>
  <c r="A302" i="3"/>
  <c r="P298" i="3"/>
  <c r="A300" i="3"/>
  <c r="Z288" i="3"/>
  <c r="J288" i="3"/>
  <c r="Z285" i="3"/>
  <c r="J285" i="3"/>
  <c r="Z291" i="3"/>
  <c r="J291" i="3"/>
  <c r="J292" i="3"/>
  <c r="Z292" i="3"/>
  <c r="Z293" i="3"/>
  <c r="J293" i="3"/>
  <c r="Z284" i="3"/>
  <c r="J284" i="3" s="1"/>
  <c r="J287" i="3"/>
  <c r="Z287" i="3"/>
  <c r="Z289" i="3"/>
  <c r="J289" i="3"/>
  <c r="W18" i="7"/>
  <c r="J299" i="3" l="1"/>
  <c r="B44" i="4" s="1"/>
  <c r="B45" i="4"/>
  <c r="AD271" i="3" l="1"/>
  <c r="X271" i="3" s="1"/>
  <c r="AC271" i="3"/>
  <c r="AB271" i="3"/>
  <c r="AA271" i="3"/>
  <c r="V271" i="3"/>
  <c r="O271" i="3"/>
  <c r="U271" i="3" s="1"/>
  <c r="M271" i="3"/>
  <c r="AD270" i="3"/>
  <c r="X270" i="3" s="1"/>
  <c r="AC270" i="3"/>
  <c r="AB270" i="3"/>
  <c r="AA270" i="3"/>
  <c r="V270" i="3"/>
  <c r="O270" i="3"/>
  <c r="U270" i="3" s="1"/>
  <c r="M270" i="3"/>
  <c r="AD269" i="3"/>
  <c r="X269" i="3" s="1"/>
  <c r="AC269" i="3"/>
  <c r="AB269" i="3"/>
  <c r="AA269" i="3"/>
  <c r="V269" i="3"/>
  <c r="O269" i="3"/>
  <c r="U269" i="3" s="1"/>
  <c r="M269" i="3"/>
  <c r="AD268" i="3"/>
  <c r="X268" i="3" s="1"/>
  <c r="AC268" i="3"/>
  <c r="AB268" i="3"/>
  <c r="AA268" i="3"/>
  <c r="V268" i="3"/>
  <c r="O268" i="3"/>
  <c r="U268" i="3" s="1"/>
  <c r="M268" i="3"/>
  <c r="N268" i="3" s="1"/>
  <c r="T268" i="3" s="1"/>
  <c r="AD267" i="3"/>
  <c r="X267" i="3" s="1"/>
  <c r="AC267" i="3"/>
  <c r="AB267" i="3"/>
  <c r="AA267" i="3"/>
  <c r="V267" i="3"/>
  <c r="O267" i="3"/>
  <c r="U267" i="3" s="1"/>
  <c r="M267" i="3"/>
  <c r="AD266" i="3"/>
  <c r="X266" i="3" s="1"/>
  <c r="AC266" i="3"/>
  <c r="AB266" i="3"/>
  <c r="AA266" i="3"/>
  <c r="V266" i="3"/>
  <c r="O266" i="3"/>
  <c r="U266" i="3" s="1"/>
  <c r="M266" i="3"/>
  <c r="AD265" i="3"/>
  <c r="X265" i="3" s="1"/>
  <c r="AC265" i="3"/>
  <c r="AB265" i="3"/>
  <c r="AA265" i="3"/>
  <c r="V265" i="3"/>
  <c r="O265" i="3"/>
  <c r="U265" i="3" s="1"/>
  <c r="M265" i="3"/>
  <c r="AD264" i="3"/>
  <c r="X264" i="3" s="1"/>
  <c r="AC264" i="3"/>
  <c r="AB264" i="3"/>
  <c r="AA264" i="3"/>
  <c r="V264" i="3"/>
  <c r="O264" i="3"/>
  <c r="U264" i="3" s="1"/>
  <c r="M264" i="3"/>
  <c r="AD263" i="3"/>
  <c r="X263" i="3" s="1"/>
  <c r="AC263" i="3"/>
  <c r="AB263" i="3"/>
  <c r="AA263" i="3"/>
  <c r="V263" i="3"/>
  <c r="O263" i="3"/>
  <c r="U263" i="3" s="1"/>
  <c r="M263" i="3"/>
  <c r="AD262" i="3"/>
  <c r="X262" i="3" s="1"/>
  <c r="AC262" i="3"/>
  <c r="AB262" i="3"/>
  <c r="AA262" i="3"/>
  <c r="V262" i="3"/>
  <c r="O262" i="3"/>
  <c r="U262" i="3" s="1"/>
  <c r="M262" i="3"/>
  <c r="AD261" i="3"/>
  <c r="X261" i="3" s="1"/>
  <c r="AC261" i="3"/>
  <c r="AB261" i="3"/>
  <c r="AA261" i="3"/>
  <c r="V261" i="3"/>
  <c r="O261" i="3"/>
  <c r="U261" i="3" s="1"/>
  <c r="M261" i="3"/>
  <c r="AD248" i="3"/>
  <c r="X248" i="3" s="1"/>
  <c r="AC248" i="3"/>
  <c r="AB248" i="3"/>
  <c r="AA248" i="3"/>
  <c r="V248" i="3"/>
  <c r="W248" i="3" s="1"/>
  <c r="O248" i="3"/>
  <c r="U248" i="3" s="1"/>
  <c r="M248" i="3"/>
  <c r="AD247" i="3"/>
  <c r="X247" i="3" s="1"/>
  <c r="AC247" i="3"/>
  <c r="AB247" i="3"/>
  <c r="AA247" i="3"/>
  <c r="V247" i="3"/>
  <c r="O247" i="3"/>
  <c r="U247" i="3" s="1"/>
  <c r="M247" i="3"/>
  <c r="AD246" i="3"/>
  <c r="X246" i="3" s="1"/>
  <c r="AC246" i="3"/>
  <c r="AB246" i="3"/>
  <c r="AA246" i="3"/>
  <c r="V246" i="3"/>
  <c r="O246" i="3"/>
  <c r="U246" i="3" s="1"/>
  <c r="M246" i="3"/>
  <c r="AD245" i="3"/>
  <c r="X245" i="3" s="1"/>
  <c r="AC245" i="3"/>
  <c r="AB245" i="3"/>
  <c r="AA245" i="3"/>
  <c r="V245" i="3"/>
  <c r="O245" i="3"/>
  <c r="U245" i="3" s="1"/>
  <c r="M245" i="3"/>
  <c r="AD244" i="3"/>
  <c r="X244" i="3" s="1"/>
  <c r="AC244" i="3"/>
  <c r="AB244" i="3"/>
  <c r="AA244" i="3"/>
  <c r="V244" i="3"/>
  <c r="R244" i="3"/>
  <c r="O244" i="3"/>
  <c r="U244" i="3" s="1"/>
  <c r="M244" i="3"/>
  <c r="AD243" i="3"/>
  <c r="X243" i="3" s="1"/>
  <c r="AC243" i="3"/>
  <c r="AB243" i="3"/>
  <c r="AA243" i="3"/>
  <c r="V243" i="3"/>
  <c r="W243" i="3" s="1"/>
  <c r="R243" i="3"/>
  <c r="O243" i="3"/>
  <c r="U243" i="3" s="1"/>
  <c r="M243" i="3"/>
  <c r="N243" i="3" s="1"/>
  <c r="T243" i="3" s="1"/>
  <c r="AD242" i="3"/>
  <c r="X242" i="3" s="1"/>
  <c r="AC242" i="3"/>
  <c r="AB242" i="3"/>
  <c r="AA242" i="3"/>
  <c r="V242" i="3"/>
  <c r="O242" i="3"/>
  <c r="U242" i="3" s="1"/>
  <c r="M242" i="3"/>
  <c r="AD241" i="3"/>
  <c r="X241" i="3" s="1"/>
  <c r="AC241" i="3"/>
  <c r="AB241" i="3"/>
  <c r="AA241" i="3"/>
  <c r="V241" i="3"/>
  <c r="O241" i="3"/>
  <c r="U241" i="3" s="1"/>
  <c r="M241" i="3"/>
  <c r="AD240" i="3"/>
  <c r="X240" i="3" s="1"/>
  <c r="AC240" i="3"/>
  <c r="AB240" i="3"/>
  <c r="AA240" i="3"/>
  <c r="V240" i="3"/>
  <c r="O240" i="3"/>
  <c r="U240" i="3" s="1"/>
  <c r="M240" i="3"/>
  <c r="AD239" i="3"/>
  <c r="X239" i="3" s="1"/>
  <c r="AC239" i="3"/>
  <c r="AB239" i="3"/>
  <c r="AA239" i="3"/>
  <c r="V239" i="3"/>
  <c r="O239" i="3"/>
  <c r="U239" i="3" s="1"/>
  <c r="M239" i="3"/>
  <c r="N239" i="3" s="1"/>
  <c r="T239" i="3" s="1"/>
  <c r="AD238" i="3"/>
  <c r="X238" i="3" s="1"/>
  <c r="AC238" i="3"/>
  <c r="AB238" i="3"/>
  <c r="AA238" i="3"/>
  <c r="V238" i="3"/>
  <c r="O238" i="3"/>
  <c r="U238" i="3" s="1"/>
  <c r="M238" i="3"/>
  <c r="AD225" i="3"/>
  <c r="X225" i="3" s="1"/>
  <c r="AC225" i="3"/>
  <c r="AB225" i="3"/>
  <c r="AA225" i="3"/>
  <c r="V225" i="3"/>
  <c r="O225" i="3"/>
  <c r="U225" i="3" s="1"/>
  <c r="M225" i="3"/>
  <c r="AD224" i="3"/>
  <c r="X224" i="3" s="1"/>
  <c r="AC224" i="3"/>
  <c r="AB224" i="3"/>
  <c r="AA224" i="3"/>
  <c r="V224" i="3"/>
  <c r="W224" i="3" s="1"/>
  <c r="O224" i="3"/>
  <c r="U224" i="3" s="1"/>
  <c r="M224" i="3"/>
  <c r="AD223" i="3"/>
  <c r="X223" i="3" s="1"/>
  <c r="AC223" i="3"/>
  <c r="AB223" i="3"/>
  <c r="AA223" i="3"/>
  <c r="V223" i="3"/>
  <c r="O223" i="3"/>
  <c r="U223" i="3" s="1"/>
  <c r="M223" i="3"/>
  <c r="AD222" i="3"/>
  <c r="X222" i="3" s="1"/>
  <c r="AC222" i="3"/>
  <c r="AB222" i="3"/>
  <c r="AA222" i="3"/>
  <c r="V222" i="3"/>
  <c r="O222" i="3"/>
  <c r="U222" i="3" s="1"/>
  <c r="M222" i="3"/>
  <c r="AD221" i="3"/>
  <c r="X221" i="3" s="1"/>
  <c r="AC221" i="3"/>
  <c r="AB221" i="3"/>
  <c r="AA221" i="3"/>
  <c r="V221" i="3"/>
  <c r="R221" i="3"/>
  <c r="O221" i="3"/>
  <c r="U221" i="3" s="1"/>
  <c r="M221" i="3"/>
  <c r="AD220" i="3"/>
  <c r="X220" i="3" s="1"/>
  <c r="AC220" i="3"/>
  <c r="AB220" i="3"/>
  <c r="AA220" i="3"/>
  <c r="V220" i="3"/>
  <c r="R220" i="3"/>
  <c r="O220" i="3"/>
  <c r="U220" i="3" s="1"/>
  <c r="M220" i="3"/>
  <c r="AD219" i="3"/>
  <c r="X219" i="3" s="1"/>
  <c r="AC219" i="3"/>
  <c r="AB219" i="3"/>
  <c r="AA219" i="3"/>
  <c r="V219" i="3"/>
  <c r="O219" i="3"/>
  <c r="U219" i="3" s="1"/>
  <c r="M219" i="3"/>
  <c r="AD218" i="3"/>
  <c r="X218" i="3" s="1"/>
  <c r="AC218" i="3"/>
  <c r="AB218" i="3"/>
  <c r="AA218" i="3"/>
  <c r="V218" i="3"/>
  <c r="W218" i="3" s="1"/>
  <c r="O218" i="3"/>
  <c r="U218" i="3" s="1"/>
  <c r="M218" i="3"/>
  <c r="N218" i="3" s="1"/>
  <c r="T218" i="3" s="1"/>
  <c r="AD217" i="3"/>
  <c r="X217" i="3" s="1"/>
  <c r="AC217" i="3"/>
  <c r="AB217" i="3"/>
  <c r="AA217" i="3"/>
  <c r="V217" i="3"/>
  <c r="R217" i="3"/>
  <c r="O217" i="3"/>
  <c r="U217" i="3" s="1"/>
  <c r="M217" i="3"/>
  <c r="AD216" i="3"/>
  <c r="X216" i="3" s="1"/>
  <c r="AC216" i="3"/>
  <c r="AB216" i="3"/>
  <c r="AA216" i="3"/>
  <c r="V216" i="3"/>
  <c r="W216" i="3" s="1"/>
  <c r="R216" i="3"/>
  <c r="O216" i="3"/>
  <c r="U216" i="3" s="1"/>
  <c r="M216" i="3"/>
  <c r="AD215" i="3"/>
  <c r="X215" i="3" s="1"/>
  <c r="AC215" i="3"/>
  <c r="AB215" i="3"/>
  <c r="AA215" i="3"/>
  <c r="V215" i="3"/>
  <c r="O215" i="3"/>
  <c r="U215" i="3" s="1"/>
  <c r="M215" i="3"/>
  <c r="AD202" i="3"/>
  <c r="X202" i="3" s="1"/>
  <c r="AC202" i="3"/>
  <c r="AB202" i="3"/>
  <c r="AA202" i="3"/>
  <c r="V202" i="3"/>
  <c r="W202" i="3" s="1"/>
  <c r="O202" i="3"/>
  <c r="U202" i="3" s="1"/>
  <c r="M202" i="3"/>
  <c r="AD201" i="3"/>
  <c r="X201" i="3" s="1"/>
  <c r="AC201" i="3"/>
  <c r="AB201" i="3"/>
  <c r="AA201" i="3"/>
  <c r="V201" i="3"/>
  <c r="O201" i="3"/>
  <c r="U201" i="3" s="1"/>
  <c r="M201" i="3"/>
  <c r="AD200" i="3"/>
  <c r="X200" i="3" s="1"/>
  <c r="AC200" i="3"/>
  <c r="AB200" i="3"/>
  <c r="AA200" i="3"/>
  <c r="V200" i="3"/>
  <c r="O200" i="3"/>
  <c r="U200" i="3" s="1"/>
  <c r="M200" i="3"/>
  <c r="AD199" i="3"/>
  <c r="X199" i="3" s="1"/>
  <c r="AC199" i="3"/>
  <c r="AB199" i="3"/>
  <c r="AA199" i="3"/>
  <c r="V199" i="3"/>
  <c r="R199" i="3"/>
  <c r="O199" i="3"/>
  <c r="U199" i="3" s="1"/>
  <c r="M199" i="3"/>
  <c r="AD198" i="3"/>
  <c r="X198" i="3" s="1"/>
  <c r="AC198" i="3"/>
  <c r="AB198" i="3"/>
  <c r="AA198" i="3"/>
  <c r="V198" i="3"/>
  <c r="R198" i="3"/>
  <c r="O198" i="3"/>
  <c r="U198" i="3" s="1"/>
  <c r="M198" i="3"/>
  <c r="AD197" i="3"/>
  <c r="X197" i="3" s="1"/>
  <c r="AC197" i="3"/>
  <c r="AB197" i="3"/>
  <c r="AA197" i="3"/>
  <c r="V197" i="3"/>
  <c r="O197" i="3"/>
  <c r="U197" i="3" s="1"/>
  <c r="M197" i="3"/>
  <c r="AD196" i="3"/>
  <c r="X196" i="3" s="1"/>
  <c r="AC196" i="3"/>
  <c r="AB196" i="3"/>
  <c r="AA196" i="3"/>
  <c r="V196" i="3"/>
  <c r="W196" i="3" s="1"/>
  <c r="O196" i="3"/>
  <c r="U196" i="3" s="1"/>
  <c r="M196" i="3"/>
  <c r="N196" i="3" s="1"/>
  <c r="T196" i="3" s="1"/>
  <c r="AD195" i="3"/>
  <c r="X195" i="3" s="1"/>
  <c r="AC195" i="3"/>
  <c r="AB195" i="3"/>
  <c r="AA195" i="3"/>
  <c r="V195" i="3"/>
  <c r="O195" i="3"/>
  <c r="U195" i="3" s="1"/>
  <c r="M195" i="3"/>
  <c r="AD194" i="3"/>
  <c r="X194" i="3" s="1"/>
  <c r="AC194" i="3"/>
  <c r="AB194" i="3"/>
  <c r="AA194" i="3"/>
  <c r="V194" i="3"/>
  <c r="O194" i="3"/>
  <c r="U194" i="3" s="1"/>
  <c r="M194" i="3"/>
  <c r="AD193" i="3"/>
  <c r="X193" i="3" s="1"/>
  <c r="AC193" i="3"/>
  <c r="AB193" i="3"/>
  <c r="AA193" i="3"/>
  <c r="V193" i="3"/>
  <c r="R193" i="3"/>
  <c r="O193" i="3"/>
  <c r="U193" i="3" s="1"/>
  <c r="M193" i="3"/>
  <c r="AD192" i="3"/>
  <c r="X192" i="3" s="1"/>
  <c r="AC192" i="3"/>
  <c r="AB192" i="3"/>
  <c r="AA192" i="3"/>
  <c r="V192" i="3"/>
  <c r="O192" i="3"/>
  <c r="U192" i="3" s="1"/>
  <c r="M192" i="3"/>
  <c r="AD179" i="3"/>
  <c r="X179" i="3" s="1"/>
  <c r="AC179" i="3"/>
  <c r="AB179" i="3"/>
  <c r="AA179" i="3"/>
  <c r="V179" i="3"/>
  <c r="O179" i="3"/>
  <c r="U179" i="3" s="1"/>
  <c r="M179" i="3"/>
  <c r="AD178" i="3"/>
  <c r="X178" i="3" s="1"/>
  <c r="AC178" i="3"/>
  <c r="AB178" i="3"/>
  <c r="AA178" i="3"/>
  <c r="V178" i="3"/>
  <c r="R178" i="3"/>
  <c r="O178" i="3"/>
  <c r="U178" i="3" s="1"/>
  <c r="M178" i="3"/>
  <c r="AD177" i="3"/>
  <c r="X177" i="3" s="1"/>
  <c r="AC177" i="3"/>
  <c r="AB177" i="3"/>
  <c r="AA177" i="3"/>
  <c r="V177" i="3"/>
  <c r="R177" i="3"/>
  <c r="O177" i="3"/>
  <c r="U177" i="3" s="1"/>
  <c r="M177" i="3"/>
  <c r="AD176" i="3"/>
  <c r="X176" i="3" s="1"/>
  <c r="AC176" i="3"/>
  <c r="AB176" i="3"/>
  <c r="AA176" i="3"/>
  <c r="V176" i="3"/>
  <c r="O176" i="3"/>
  <c r="U176" i="3" s="1"/>
  <c r="M176" i="3"/>
  <c r="AD175" i="3"/>
  <c r="X175" i="3" s="1"/>
  <c r="AC175" i="3"/>
  <c r="AB175" i="3"/>
  <c r="AA175" i="3"/>
  <c r="V175" i="3"/>
  <c r="R175" i="3"/>
  <c r="O175" i="3"/>
  <c r="U175" i="3" s="1"/>
  <c r="M175" i="3"/>
  <c r="AD174" i="3"/>
  <c r="X174" i="3" s="1"/>
  <c r="AC174" i="3"/>
  <c r="AB174" i="3"/>
  <c r="AA174" i="3"/>
  <c r="V174" i="3"/>
  <c r="W174" i="3" s="1"/>
  <c r="O174" i="3"/>
  <c r="U174" i="3" s="1"/>
  <c r="M174" i="3"/>
  <c r="AD173" i="3"/>
  <c r="X173" i="3" s="1"/>
  <c r="AC173" i="3"/>
  <c r="AB173" i="3"/>
  <c r="AA173" i="3"/>
  <c r="V173" i="3"/>
  <c r="O173" i="3"/>
  <c r="U173" i="3" s="1"/>
  <c r="M173" i="3"/>
  <c r="AD172" i="3"/>
  <c r="X172" i="3" s="1"/>
  <c r="AC172" i="3"/>
  <c r="AB172" i="3"/>
  <c r="AA172" i="3"/>
  <c r="V172" i="3"/>
  <c r="O172" i="3"/>
  <c r="U172" i="3" s="1"/>
  <c r="M172" i="3"/>
  <c r="AD171" i="3"/>
  <c r="X171" i="3" s="1"/>
  <c r="AC171" i="3"/>
  <c r="AB171" i="3"/>
  <c r="AA171" i="3"/>
  <c r="V171" i="3"/>
  <c r="O171" i="3"/>
  <c r="U171" i="3" s="1"/>
  <c r="M171" i="3"/>
  <c r="AD170" i="3"/>
  <c r="X170" i="3" s="1"/>
  <c r="AC170" i="3"/>
  <c r="AB170" i="3"/>
  <c r="AA170" i="3"/>
  <c r="V170" i="3"/>
  <c r="W170" i="3" s="1"/>
  <c r="O170" i="3"/>
  <c r="U170" i="3" s="1"/>
  <c r="M170" i="3"/>
  <c r="AD169" i="3"/>
  <c r="X169" i="3" s="1"/>
  <c r="AC169" i="3"/>
  <c r="AB169" i="3"/>
  <c r="AA169" i="3"/>
  <c r="V169" i="3"/>
  <c r="O169" i="3"/>
  <c r="U169" i="3" s="1"/>
  <c r="M169" i="3"/>
  <c r="AD156" i="3"/>
  <c r="X156" i="3" s="1"/>
  <c r="AC156" i="3"/>
  <c r="AB156" i="3"/>
  <c r="AA156" i="3"/>
  <c r="V156" i="3"/>
  <c r="R156" i="3"/>
  <c r="O156" i="3"/>
  <c r="U156" i="3" s="1"/>
  <c r="M156" i="3"/>
  <c r="AD155" i="3"/>
  <c r="X155" i="3" s="1"/>
  <c r="AC155" i="3"/>
  <c r="AB155" i="3"/>
  <c r="AA155" i="3"/>
  <c r="V155" i="3"/>
  <c r="W155" i="3" s="1"/>
  <c r="R155" i="3"/>
  <c r="O155" i="3"/>
  <c r="U155" i="3" s="1"/>
  <c r="M155" i="3"/>
  <c r="N155" i="3" s="1"/>
  <c r="T155" i="3" s="1"/>
  <c r="AD154" i="3"/>
  <c r="X154" i="3" s="1"/>
  <c r="AC154" i="3"/>
  <c r="AB154" i="3"/>
  <c r="AA154" i="3"/>
  <c r="V154" i="3"/>
  <c r="O154" i="3"/>
  <c r="U154" i="3" s="1"/>
  <c r="M154" i="3"/>
  <c r="AD153" i="3"/>
  <c r="X153" i="3" s="1"/>
  <c r="AC153" i="3"/>
  <c r="AB153" i="3"/>
  <c r="AA153" i="3"/>
  <c r="V153" i="3"/>
  <c r="W153" i="3" s="1"/>
  <c r="R153" i="3"/>
  <c r="O153" i="3"/>
  <c r="U153" i="3" s="1"/>
  <c r="M153" i="3"/>
  <c r="AD152" i="3"/>
  <c r="X152" i="3" s="1"/>
  <c r="AC152" i="3"/>
  <c r="AB152" i="3"/>
  <c r="AA152" i="3"/>
  <c r="V152" i="3"/>
  <c r="O152" i="3"/>
  <c r="U152" i="3" s="1"/>
  <c r="M152" i="3"/>
  <c r="AD151" i="3"/>
  <c r="X151" i="3" s="1"/>
  <c r="AC151" i="3"/>
  <c r="AB151" i="3"/>
  <c r="AA151" i="3"/>
  <c r="V151" i="3"/>
  <c r="O151" i="3"/>
  <c r="U151" i="3" s="1"/>
  <c r="M151" i="3"/>
  <c r="AD150" i="3"/>
  <c r="X150" i="3" s="1"/>
  <c r="AC150" i="3"/>
  <c r="AB150" i="3"/>
  <c r="AA150" i="3"/>
  <c r="V150" i="3"/>
  <c r="W150" i="3" s="1"/>
  <c r="O150" i="3"/>
  <c r="U150" i="3" s="1"/>
  <c r="M150" i="3"/>
  <c r="N150" i="3" s="1"/>
  <c r="T150" i="3" s="1"/>
  <c r="AD149" i="3"/>
  <c r="X149" i="3" s="1"/>
  <c r="AC149" i="3"/>
  <c r="AB149" i="3"/>
  <c r="AA149" i="3"/>
  <c r="V149" i="3"/>
  <c r="R149" i="3"/>
  <c r="O149" i="3"/>
  <c r="U149" i="3" s="1"/>
  <c r="M149" i="3"/>
  <c r="AD148" i="3"/>
  <c r="X148" i="3" s="1"/>
  <c r="AC148" i="3"/>
  <c r="AB148" i="3"/>
  <c r="AA148" i="3"/>
  <c r="V148" i="3"/>
  <c r="W148" i="3" s="1"/>
  <c r="R148" i="3"/>
  <c r="O148" i="3"/>
  <c r="U148" i="3" s="1"/>
  <c r="M148" i="3"/>
  <c r="AD147" i="3"/>
  <c r="X147" i="3" s="1"/>
  <c r="AC147" i="3"/>
  <c r="AB147" i="3"/>
  <c r="AA147" i="3"/>
  <c r="V147" i="3"/>
  <c r="O147" i="3"/>
  <c r="U147" i="3" s="1"/>
  <c r="M147" i="3"/>
  <c r="AD146" i="3"/>
  <c r="X146" i="3" s="1"/>
  <c r="AC146" i="3"/>
  <c r="AB146" i="3"/>
  <c r="AA146" i="3"/>
  <c r="V146" i="3"/>
  <c r="O146" i="3"/>
  <c r="U146" i="3" s="1"/>
  <c r="M146" i="3"/>
  <c r="AD133" i="3"/>
  <c r="X133" i="3" s="1"/>
  <c r="AC133" i="3"/>
  <c r="AB133" i="3"/>
  <c r="AA133" i="3"/>
  <c r="V133" i="3"/>
  <c r="W133" i="3" s="1"/>
  <c r="O133" i="3"/>
  <c r="U133" i="3" s="1"/>
  <c r="M133" i="3"/>
  <c r="AD132" i="3"/>
  <c r="X132" i="3" s="1"/>
  <c r="AC132" i="3"/>
  <c r="AB132" i="3"/>
  <c r="AA132" i="3"/>
  <c r="V132" i="3"/>
  <c r="W132" i="3" s="1"/>
  <c r="O132" i="3"/>
  <c r="U132" i="3" s="1"/>
  <c r="M132" i="3"/>
  <c r="AD131" i="3"/>
  <c r="X131" i="3" s="1"/>
  <c r="AC131" i="3"/>
  <c r="AB131" i="3"/>
  <c r="AA131" i="3"/>
  <c r="V131" i="3"/>
  <c r="O131" i="3"/>
  <c r="U131" i="3" s="1"/>
  <c r="M131" i="3"/>
  <c r="AD130" i="3"/>
  <c r="X130" i="3" s="1"/>
  <c r="AC130" i="3"/>
  <c r="AB130" i="3"/>
  <c r="AA130" i="3"/>
  <c r="V130" i="3"/>
  <c r="R130" i="3"/>
  <c r="O130" i="3"/>
  <c r="U130" i="3" s="1"/>
  <c r="M130" i="3"/>
  <c r="AD129" i="3"/>
  <c r="X129" i="3" s="1"/>
  <c r="AC129" i="3"/>
  <c r="AB129" i="3"/>
  <c r="AA129" i="3"/>
  <c r="V129" i="3"/>
  <c r="R129" i="3"/>
  <c r="O129" i="3"/>
  <c r="U129" i="3" s="1"/>
  <c r="M129" i="3"/>
  <c r="AD128" i="3"/>
  <c r="X128" i="3" s="1"/>
  <c r="AC128" i="3"/>
  <c r="AB128" i="3"/>
  <c r="AA128" i="3"/>
  <c r="V128" i="3"/>
  <c r="O128" i="3"/>
  <c r="U128" i="3" s="1"/>
  <c r="M128" i="3"/>
  <c r="AD127" i="3"/>
  <c r="X127" i="3" s="1"/>
  <c r="AC127" i="3"/>
  <c r="AB127" i="3"/>
  <c r="AA127" i="3"/>
  <c r="V127" i="3"/>
  <c r="W127" i="3" s="1"/>
  <c r="O127" i="3"/>
  <c r="U127" i="3" s="1"/>
  <c r="M127" i="3"/>
  <c r="N127" i="3" s="1"/>
  <c r="T127" i="3" s="1"/>
  <c r="AD126" i="3"/>
  <c r="X126" i="3" s="1"/>
  <c r="AC126" i="3"/>
  <c r="AB126" i="3"/>
  <c r="AA126" i="3"/>
  <c r="V126" i="3"/>
  <c r="R126" i="3"/>
  <c r="O126" i="3"/>
  <c r="U126" i="3" s="1"/>
  <c r="M126" i="3"/>
  <c r="AD125" i="3"/>
  <c r="X125" i="3" s="1"/>
  <c r="AC125" i="3"/>
  <c r="AB125" i="3"/>
  <c r="AA125" i="3"/>
  <c r="V125" i="3"/>
  <c r="W125" i="3" s="1"/>
  <c r="O125" i="3"/>
  <c r="U125" i="3" s="1"/>
  <c r="M125" i="3"/>
  <c r="AD124" i="3"/>
  <c r="X124" i="3" s="1"/>
  <c r="AC124" i="3"/>
  <c r="AB124" i="3"/>
  <c r="AA124" i="3"/>
  <c r="V124" i="3"/>
  <c r="O124" i="3"/>
  <c r="U124" i="3" s="1"/>
  <c r="M124" i="3"/>
  <c r="AD123" i="3"/>
  <c r="X123" i="3" s="1"/>
  <c r="AC123" i="3"/>
  <c r="AB123" i="3"/>
  <c r="AA123" i="3"/>
  <c r="V123" i="3"/>
  <c r="O123" i="3"/>
  <c r="U123" i="3" s="1"/>
  <c r="M123" i="3"/>
  <c r="AD110" i="3"/>
  <c r="X110" i="3" s="1"/>
  <c r="AC110" i="3"/>
  <c r="AB110" i="3"/>
  <c r="AA110" i="3"/>
  <c r="V110" i="3"/>
  <c r="O110" i="3"/>
  <c r="U110" i="3" s="1"/>
  <c r="M110" i="3"/>
  <c r="AD109" i="3"/>
  <c r="X109" i="3" s="1"/>
  <c r="AC109" i="3"/>
  <c r="AB109" i="3"/>
  <c r="AA109" i="3"/>
  <c r="V109" i="3"/>
  <c r="O109" i="3"/>
  <c r="U109" i="3" s="1"/>
  <c r="M109" i="3"/>
  <c r="AD108" i="3"/>
  <c r="X108" i="3" s="1"/>
  <c r="AC108" i="3"/>
  <c r="AB108" i="3"/>
  <c r="AA108" i="3"/>
  <c r="V108" i="3"/>
  <c r="W108" i="3" s="1"/>
  <c r="R108" i="3"/>
  <c r="O108" i="3"/>
  <c r="U108" i="3" s="1"/>
  <c r="M108" i="3"/>
  <c r="AD107" i="3"/>
  <c r="X107" i="3" s="1"/>
  <c r="AC107" i="3"/>
  <c r="AB107" i="3"/>
  <c r="AA107" i="3"/>
  <c r="V107" i="3"/>
  <c r="O107" i="3"/>
  <c r="U107" i="3" s="1"/>
  <c r="M107" i="3"/>
  <c r="AD106" i="3"/>
  <c r="X106" i="3" s="1"/>
  <c r="AC106" i="3"/>
  <c r="AB106" i="3"/>
  <c r="AA106" i="3"/>
  <c r="V106" i="3"/>
  <c r="W106" i="3" s="1"/>
  <c r="R106" i="3"/>
  <c r="O106" i="3"/>
  <c r="U106" i="3" s="1"/>
  <c r="M106" i="3"/>
  <c r="AD105" i="3"/>
  <c r="X105" i="3" s="1"/>
  <c r="AC105" i="3"/>
  <c r="AB105" i="3"/>
  <c r="AA105" i="3"/>
  <c r="V105" i="3"/>
  <c r="O105" i="3"/>
  <c r="U105" i="3" s="1"/>
  <c r="M105" i="3"/>
  <c r="AD104" i="3"/>
  <c r="X104" i="3" s="1"/>
  <c r="AC104" i="3"/>
  <c r="AB104" i="3"/>
  <c r="AA104" i="3"/>
  <c r="V104" i="3"/>
  <c r="O104" i="3"/>
  <c r="U104" i="3" s="1"/>
  <c r="M104" i="3"/>
  <c r="AD103" i="3"/>
  <c r="X103" i="3" s="1"/>
  <c r="AC103" i="3"/>
  <c r="AB103" i="3"/>
  <c r="AA103" i="3"/>
  <c r="V103" i="3"/>
  <c r="R103" i="3"/>
  <c r="O103" i="3"/>
  <c r="U103" i="3" s="1"/>
  <c r="M103" i="3"/>
  <c r="AD102" i="3"/>
  <c r="X102" i="3" s="1"/>
  <c r="AC102" i="3"/>
  <c r="AB102" i="3"/>
  <c r="AA102" i="3"/>
  <c r="V102" i="3"/>
  <c r="O102" i="3"/>
  <c r="U102" i="3" s="1"/>
  <c r="M102" i="3"/>
  <c r="AD101" i="3"/>
  <c r="X101" i="3" s="1"/>
  <c r="AC101" i="3"/>
  <c r="AB101" i="3"/>
  <c r="AA101" i="3"/>
  <c r="V101" i="3"/>
  <c r="W101" i="3" s="1"/>
  <c r="R101" i="3"/>
  <c r="O101" i="3"/>
  <c r="U101" i="3" s="1"/>
  <c r="M101" i="3"/>
  <c r="AD100" i="3"/>
  <c r="X100" i="3" s="1"/>
  <c r="AC100" i="3"/>
  <c r="AB100" i="3"/>
  <c r="AA100" i="3"/>
  <c r="V100" i="3"/>
  <c r="O100" i="3"/>
  <c r="U100" i="3" s="1"/>
  <c r="M100" i="3"/>
  <c r="AD87" i="3"/>
  <c r="X87" i="3" s="1"/>
  <c r="AC87" i="3"/>
  <c r="AB87" i="3"/>
  <c r="AA87" i="3"/>
  <c r="V87" i="3"/>
  <c r="W87" i="3" s="1"/>
  <c r="O87" i="3"/>
  <c r="U87" i="3" s="1"/>
  <c r="M87" i="3"/>
  <c r="AD86" i="3"/>
  <c r="X86" i="3" s="1"/>
  <c r="AC86" i="3"/>
  <c r="AB86" i="3"/>
  <c r="AA86" i="3"/>
  <c r="V86" i="3"/>
  <c r="R86" i="3"/>
  <c r="O86" i="3"/>
  <c r="U86" i="3" s="1"/>
  <c r="M86" i="3"/>
  <c r="AD85" i="3"/>
  <c r="X85" i="3" s="1"/>
  <c r="AC85" i="3"/>
  <c r="AB85" i="3"/>
  <c r="AA85" i="3"/>
  <c r="V85" i="3"/>
  <c r="O85" i="3"/>
  <c r="U85" i="3" s="1"/>
  <c r="M85" i="3"/>
  <c r="AD84" i="3"/>
  <c r="X84" i="3" s="1"/>
  <c r="AC84" i="3"/>
  <c r="AB84" i="3"/>
  <c r="AA84" i="3"/>
  <c r="V84" i="3"/>
  <c r="W84" i="3" s="1"/>
  <c r="O84" i="3"/>
  <c r="U84" i="3" s="1"/>
  <c r="M84" i="3"/>
  <c r="AD83" i="3"/>
  <c r="X83" i="3" s="1"/>
  <c r="AC83" i="3"/>
  <c r="AB83" i="3"/>
  <c r="AA83" i="3"/>
  <c r="V83" i="3"/>
  <c r="W83" i="3" s="1"/>
  <c r="R83" i="3"/>
  <c r="O83" i="3"/>
  <c r="U83" i="3" s="1"/>
  <c r="M83" i="3"/>
  <c r="AD82" i="3"/>
  <c r="X82" i="3" s="1"/>
  <c r="AC82" i="3"/>
  <c r="AB82" i="3"/>
  <c r="AA82" i="3"/>
  <c r="V82" i="3"/>
  <c r="O82" i="3"/>
  <c r="U82" i="3" s="1"/>
  <c r="M82" i="3"/>
  <c r="AD81" i="3"/>
  <c r="X81" i="3" s="1"/>
  <c r="AC81" i="3"/>
  <c r="AB81" i="3"/>
  <c r="AA81" i="3"/>
  <c r="V81" i="3"/>
  <c r="O81" i="3"/>
  <c r="U81" i="3" s="1"/>
  <c r="M81" i="3"/>
  <c r="AD80" i="3"/>
  <c r="AC80" i="3"/>
  <c r="AB80" i="3"/>
  <c r="AA80" i="3"/>
  <c r="X80" i="3"/>
  <c r="V80" i="3"/>
  <c r="O80" i="3"/>
  <c r="U80" i="3" s="1"/>
  <c r="M80" i="3"/>
  <c r="AD79" i="3"/>
  <c r="AC79" i="3"/>
  <c r="AB79" i="3"/>
  <c r="AA79" i="3"/>
  <c r="X79" i="3"/>
  <c r="V79" i="3"/>
  <c r="W79" i="3" s="1"/>
  <c r="O79" i="3"/>
  <c r="U79" i="3" s="1"/>
  <c r="M79" i="3"/>
  <c r="AD78" i="3"/>
  <c r="X78" i="3" s="1"/>
  <c r="AC78" i="3"/>
  <c r="AB78" i="3"/>
  <c r="AA78" i="3"/>
  <c r="V78" i="3"/>
  <c r="W78" i="3" s="1"/>
  <c r="O78" i="3"/>
  <c r="U78" i="3" s="1"/>
  <c r="M78" i="3"/>
  <c r="N78" i="3" s="1"/>
  <c r="T78" i="3" s="1"/>
  <c r="AD77" i="3"/>
  <c r="X77" i="3" s="1"/>
  <c r="AC77" i="3"/>
  <c r="AB77" i="3"/>
  <c r="AA77" i="3"/>
  <c r="V77" i="3"/>
  <c r="O77" i="3"/>
  <c r="U77" i="3" s="1"/>
  <c r="M77" i="3"/>
  <c r="AD64" i="3"/>
  <c r="X64" i="3" s="1"/>
  <c r="AC64" i="3"/>
  <c r="AB64" i="3"/>
  <c r="AA64" i="3"/>
  <c r="V64" i="3"/>
  <c r="O64" i="3"/>
  <c r="U64" i="3" s="1"/>
  <c r="M64" i="3"/>
  <c r="N64" i="3" s="1"/>
  <c r="T64" i="3" s="1"/>
  <c r="AD63" i="3"/>
  <c r="X63" i="3" s="1"/>
  <c r="AC63" i="3"/>
  <c r="AB63" i="3"/>
  <c r="AA63" i="3"/>
  <c r="V63" i="3"/>
  <c r="W63" i="3" s="1"/>
  <c r="O63" i="3"/>
  <c r="U63" i="3" s="1"/>
  <c r="M63" i="3"/>
  <c r="AD62" i="3"/>
  <c r="X62" i="3" s="1"/>
  <c r="AC62" i="3"/>
  <c r="AB62" i="3"/>
  <c r="AA62" i="3"/>
  <c r="V62" i="3"/>
  <c r="O62" i="3"/>
  <c r="U62" i="3" s="1"/>
  <c r="M62" i="3"/>
  <c r="AD61" i="3"/>
  <c r="X61" i="3" s="1"/>
  <c r="AC61" i="3"/>
  <c r="AB61" i="3"/>
  <c r="AA61" i="3"/>
  <c r="V61" i="3"/>
  <c r="W61" i="3" s="1"/>
  <c r="O61" i="3"/>
  <c r="U61" i="3" s="1"/>
  <c r="M61" i="3"/>
  <c r="N61" i="3" s="1"/>
  <c r="T61" i="3" s="1"/>
  <c r="AD60" i="3"/>
  <c r="X60" i="3" s="1"/>
  <c r="AC60" i="3"/>
  <c r="AB60" i="3"/>
  <c r="AA60" i="3"/>
  <c r="V60" i="3"/>
  <c r="O60" i="3"/>
  <c r="U60" i="3" s="1"/>
  <c r="M60" i="3"/>
  <c r="AD59" i="3"/>
  <c r="X59" i="3" s="1"/>
  <c r="AC59" i="3"/>
  <c r="AB59" i="3"/>
  <c r="AA59" i="3"/>
  <c r="V59" i="3"/>
  <c r="O59" i="3"/>
  <c r="U59" i="3" s="1"/>
  <c r="M59" i="3"/>
  <c r="AD58" i="3"/>
  <c r="X58" i="3" s="1"/>
  <c r="AC58" i="3"/>
  <c r="AB58" i="3"/>
  <c r="AA58" i="3"/>
  <c r="V58" i="3"/>
  <c r="W58" i="3" s="1"/>
  <c r="O58" i="3"/>
  <c r="U58" i="3" s="1"/>
  <c r="M58" i="3"/>
  <c r="AD57" i="3"/>
  <c r="X57" i="3" s="1"/>
  <c r="AC57" i="3"/>
  <c r="AB57" i="3"/>
  <c r="AA57" i="3"/>
  <c r="V57" i="3"/>
  <c r="W57" i="3" s="1"/>
  <c r="O57" i="3"/>
  <c r="U57" i="3" s="1"/>
  <c r="M57" i="3"/>
  <c r="AD56" i="3"/>
  <c r="X56" i="3" s="1"/>
  <c r="AC56" i="3"/>
  <c r="AB56" i="3"/>
  <c r="AA56" i="3"/>
  <c r="V56" i="3"/>
  <c r="R56" i="3"/>
  <c r="O56" i="3"/>
  <c r="U56" i="3" s="1"/>
  <c r="M56" i="3"/>
  <c r="N56" i="3" s="1"/>
  <c r="T56" i="3" s="1"/>
  <c r="AD55" i="3"/>
  <c r="X55" i="3" s="1"/>
  <c r="AC55" i="3"/>
  <c r="AB55" i="3"/>
  <c r="AA55" i="3"/>
  <c r="V55" i="3"/>
  <c r="W55" i="3" s="1"/>
  <c r="O55" i="3"/>
  <c r="U55" i="3" s="1"/>
  <c r="M55" i="3"/>
  <c r="AD54" i="3"/>
  <c r="X54" i="3" s="1"/>
  <c r="AC54" i="3"/>
  <c r="AB54" i="3"/>
  <c r="AA54" i="3"/>
  <c r="V54" i="3"/>
  <c r="O54" i="3"/>
  <c r="U54" i="3" s="1"/>
  <c r="M54" i="3"/>
  <c r="AD41" i="3"/>
  <c r="X41" i="3" s="1"/>
  <c r="AC41" i="3"/>
  <c r="AB41" i="3"/>
  <c r="AA41" i="3"/>
  <c r="V41" i="3"/>
  <c r="R41" i="3"/>
  <c r="O41" i="3"/>
  <c r="U41" i="3" s="1"/>
  <c r="M41" i="3"/>
  <c r="N41" i="3" s="1"/>
  <c r="T41" i="3" s="1"/>
  <c r="AD40" i="3"/>
  <c r="X40" i="3" s="1"/>
  <c r="AC40" i="3"/>
  <c r="AB40" i="3"/>
  <c r="AA40" i="3"/>
  <c r="V40" i="3"/>
  <c r="O40" i="3"/>
  <c r="U40" i="3" s="1"/>
  <c r="M40" i="3"/>
  <c r="AD39" i="3"/>
  <c r="X39" i="3" s="1"/>
  <c r="AC39" i="3"/>
  <c r="AB39" i="3"/>
  <c r="AA39" i="3"/>
  <c r="V39" i="3"/>
  <c r="O39" i="3"/>
  <c r="U39" i="3" s="1"/>
  <c r="M39" i="3"/>
  <c r="AD38" i="3"/>
  <c r="X38" i="3" s="1"/>
  <c r="AC38" i="3"/>
  <c r="AB38" i="3"/>
  <c r="AA38" i="3"/>
  <c r="V38" i="3"/>
  <c r="W38" i="3" s="1"/>
  <c r="R38" i="3"/>
  <c r="O38" i="3"/>
  <c r="U38" i="3" s="1"/>
  <c r="M38" i="3"/>
  <c r="N38" i="3" s="1"/>
  <c r="T38" i="3" s="1"/>
  <c r="AD37" i="3"/>
  <c r="X37" i="3" s="1"/>
  <c r="AC37" i="3"/>
  <c r="AB37" i="3"/>
  <c r="AA37" i="3"/>
  <c r="V37" i="3"/>
  <c r="O37" i="3"/>
  <c r="U37" i="3" s="1"/>
  <c r="M37" i="3"/>
  <c r="AD36" i="3"/>
  <c r="X36" i="3" s="1"/>
  <c r="AC36" i="3"/>
  <c r="AB36" i="3"/>
  <c r="AA36" i="3"/>
  <c r="V36" i="3"/>
  <c r="R36" i="3"/>
  <c r="O36" i="3"/>
  <c r="U36" i="3" s="1"/>
  <c r="M36" i="3"/>
  <c r="AD35" i="3"/>
  <c r="X35" i="3" s="1"/>
  <c r="AC35" i="3"/>
  <c r="AB35" i="3"/>
  <c r="AA35" i="3"/>
  <c r="V35" i="3"/>
  <c r="O35" i="3"/>
  <c r="U35" i="3" s="1"/>
  <c r="M35" i="3"/>
  <c r="AD34" i="3"/>
  <c r="X34" i="3" s="1"/>
  <c r="AC34" i="3"/>
  <c r="AB34" i="3"/>
  <c r="AA34" i="3"/>
  <c r="V34" i="3"/>
  <c r="O34" i="3"/>
  <c r="U34" i="3" s="1"/>
  <c r="M34" i="3"/>
  <c r="AD33" i="3"/>
  <c r="X33" i="3" s="1"/>
  <c r="AC33" i="3"/>
  <c r="AB33" i="3"/>
  <c r="AA33" i="3"/>
  <c r="V33" i="3"/>
  <c r="W33" i="3" s="1"/>
  <c r="R33" i="3"/>
  <c r="O33" i="3"/>
  <c r="U33" i="3" s="1"/>
  <c r="M33" i="3"/>
  <c r="N33" i="3" s="1"/>
  <c r="T33" i="3" s="1"/>
  <c r="AD32" i="3"/>
  <c r="X32" i="3" s="1"/>
  <c r="AC32" i="3"/>
  <c r="AB32" i="3"/>
  <c r="AA32" i="3"/>
  <c r="V32" i="3"/>
  <c r="W32" i="3" s="1"/>
  <c r="O32" i="3"/>
  <c r="U32" i="3" s="1"/>
  <c r="M32" i="3"/>
  <c r="AD31" i="3"/>
  <c r="X31" i="3" s="1"/>
  <c r="AC31" i="3"/>
  <c r="AB31" i="3"/>
  <c r="AA31" i="3"/>
  <c r="V31" i="3"/>
  <c r="R31" i="3"/>
  <c r="O31" i="3"/>
  <c r="U31" i="3" s="1"/>
  <c r="M31" i="3"/>
  <c r="AD18" i="3"/>
  <c r="X18" i="3" s="1"/>
  <c r="AC18" i="3"/>
  <c r="AB18" i="3"/>
  <c r="AA18" i="3"/>
  <c r="V18" i="3"/>
  <c r="W18" i="3" s="1"/>
  <c r="O18" i="3"/>
  <c r="U18" i="3" s="1"/>
  <c r="M18" i="3"/>
  <c r="AD17" i="3"/>
  <c r="X17" i="3" s="1"/>
  <c r="AC17" i="3"/>
  <c r="AB17" i="3"/>
  <c r="AA17" i="3"/>
  <c r="V17" i="3"/>
  <c r="W17" i="3" s="1"/>
  <c r="O17" i="3"/>
  <c r="U17" i="3" s="1"/>
  <c r="M17" i="3"/>
  <c r="AD16" i="3"/>
  <c r="X16" i="3" s="1"/>
  <c r="AC16" i="3"/>
  <c r="AB16" i="3"/>
  <c r="AA16" i="3"/>
  <c r="V16" i="3"/>
  <c r="O16" i="3"/>
  <c r="U16" i="3" s="1"/>
  <c r="M16" i="3"/>
  <c r="AD15" i="3"/>
  <c r="X15" i="3" s="1"/>
  <c r="AC15" i="3"/>
  <c r="AB15" i="3"/>
  <c r="AA15" i="3"/>
  <c r="V15" i="3"/>
  <c r="W15" i="3" s="1"/>
  <c r="O15" i="3"/>
  <c r="U15" i="3" s="1"/>
  <c r="M15" i="3"/>
  <c r="N15" i="3" s="1"/>
  <c r="T15" i="3" s="1"/>
  <c r="AD14" i="3"/>
  <c r="X14" i="3" s="1"/>
  <c r="AC14" i="3"/>
  <c r="AB14" i="3"/>
  <c r="AA14" i="3"/>
  <c r="V14" i="3"/>
  <c r="O14" i="3"/>
  <c r="U14" i="3" s="1"/>
  <c r="M14" i="3"/>
  <c r="AD13" i="3"/>
  <c r="X13" i="3" s="1"/>
  <c r="AC13" i="3"/>
  <c r="AB13" i="3"/>
  <c r="AA13" i="3"/>
  <c r="V13" i="3"/>
  <c r="W13" i="3" s="1"/>
  <c r="O13" i="3"/>
  <c r="U13" i="3" s="1"/>
  <c r="M13" i="3"/>
  <c r="AD12" i="3"/>
  <c r="X12" i="3" s="1"/>
  <c r="AC12" i="3"/>
  <c r="AB12" i="3"/>
  <c r="AA12" i="3"/>
  <c r="V12" i="3"/>
  <c r="O12" i="3"/>
  <c r="U12" i="3" s="1"/>
  <c r="M12" i="3"/>
  <c r="AD11" i="3"/>
  <c r="X11" i="3" s="1"/>
  <c r="AC11" i="3"/>
  <c r="AB11" i="3"/>
  <c r="AA11" i="3"/>
  <c r="V11" i="3"/>
  <c r="W11" i="3" s="1"/>
  <c r="O11" i="3"/>
  <c r="U11" i="3" s="1"/>
  <c r="M11" i="3"/>
  <c r="AD10" i="3"/>
  <c r="X10" i="3" s="1"/>
  <c r="AC10" i="3"/>
  <c r="AB10" i="3"/>
  <c r="AA10" i="3"/>
  <c r="V10" i="3"/>
  <c r="O10" i="3"/>
  <c r="U10" i="3" s="1"/>
  <c r="M10" i="3"/>
  <c r="AD9" i="3"/>
  <c r="X9" i="3" s="1"/>
  <c r="AC9" i="3"/>
  <c r="AB9" i="3"/>
  <c r="AA9" i="3"/>
  <c r="V9" i="3"/>
  <c r="W9" i="3" s="1"/>
  <c r="O9" i="3"/>
  <c r="U9" i="3" s="1"/>
  <c r="M9" i="3"/>
  <c r="AD8" i="3"/>
  <c r="X8" i="3" s="1"/>
  <c r="AC8" i="3"/>
  <c r="AB8" i="3"/>
  <c r="AA8" i="3"/>
  <c r="V8" i="3"/>
  <c r="R8" i="3"/>
  <c r="O8" i="3"/>
  <c r="U8" i="3" s="1"/>
  <c r="M8" i="3"/>
  <c r="I78" i="5"/>
  <c r="I77" i="5"/>
  <c r="I76" i="5"/>
  <c r="M27" i="7"/>
  <c r="O27" i="7"/>
  <c r="U27" i="7" s="1"/>
  <c r="V27" i="7"/>
  <c r="AA27" i="7"/>
  <c r="AB27" i="7"/>
  <c r="AC27" i="7"/>
  <c r="AD27" i="7"/>
  <c r="X27" i="7" s="1"/>
  <c r="M26" i="7"/>
  <c r="O26" i="7"/>
  <c r="U26" i="7" s="1"/>
  <c r="V26" i="7"/>
  <c r="AA26" i="7"/>
  <c r="AB26" i="7"/>
  <c r="AC26" i="7"/>
  <c r="AD26" i="7"/>
  <c r="X26" i="7" s="1"/>
  <c r="Y9" i="3" l="1"/>
  <c r="Y156" i="3"/>
  <c r="Z156" i="3" s="1"/>
  <c r="Y8" i="3"/>
  <c r="Z8" i="3" s="1"/>
  <c r="Y16" i="3"/>
  <c r="Y31" i="3"/>
  <c r="Z31" i="3" s="1"/>
  <c r="W264" i="3"/>
  <c r="R261" i="3"/>
  <c r="S261" i="3" s="1"/>
  <c r="W266" i="3"/>
  <c r="Y269" i="3"/>
  <c r="Z269" i="3" s="1"/>
  <c r="Y54" i="3"/>
  <c r="Z54" i="3" s="1"/>
  <c r="Y261" i="3"/>
  <c r="Z261" i="3" s="1"/>
  <c r="Y39" i="3"/>
  <c r="Z39" i="3" s="1"/>
  <c r="W262" i="3"/>
  <c r="R268" i="3"/>
  <c r="S268" i="3" s="1"/>
  <c r="R269" i="3"/>
  <c r="S269" i="3" s="1"/>
  <c r="Y244" i="3"/>
  <c r="Z244" i="3" s="1"/>
  <c r="Y240" i="3"/>
  <c r="Y216" i="3"/>
  <c r="Z216" i="3" s="1"/>
  <c r="Y194" i="3"/>
  <c r="Z194" i="3" s="1"/>
  <c r="Y125" i="3"/>
  <c r="Z125" i="3" s="1"/>
  <c r="Y109" i="3"/>
  <c r="Z109" i="3" s="1"/>
  <c r="Y62" i="3"/>
  <c r="Z62" i="3" s="1"/>
  <c r="W12" i="3"/>
  <c r="R13" i="3"/>
  <c r="S13" i="3" s="1"/>
  <c r="Y17" i="3"/>
  <c r="Z17" i="3" s="1"/>
  <c r="W37" i="3"/>
  <c r="R39" i="3"/>
  <c r="S39" i="3" s="1"/>
  <c r="W41" i="3"/>
  <c r="Y63" i="3"/>
  <c r="Z63" i="3" s="1"/>
  <c r="W80" i="3"/>
  <c r="N81" i="3"/>
  <c r="T81" i="3" s="1"/>
  <c r="N86" i="3"/>
  <c r="T86" i="3" s="1"/>
  <c r="N124" i="3"/>
  <c r="T124" i="3" s="1"/>
  <c r="W131" i="3"/>
  <c r="N146" i="3"/>
  <c r="T146" i="3" s="1"/>
  <c r="R171" i="3"/>
  <c r="S171" i="3" s="1"/>
  <c r="N172" i="3"/>
  <c r="T172" i="3" s="1"/>
  <c r="W175" i="3"/>
  <c r="N177" i="3"/>
  <c r="T177" i="3" s="1"/>
  <c r="N193" i="3"/>
  <c r="T193" i="3" s="1"/>
  <c r="W200" i="3"/>
  <c r="N215" i="3"/>
  <c r="T215" i="3" s="1"/>
  <c r="W222" i="3"/>
  <c r="R239" i="3"/>
  <c r="S239" i="3" s="1"/>
  <c r="R240" i="3"/>
  <c r="S240" i="3" s="1"/>
  <c r="W265" i="3"/>
  <c r="R266" i="3"/>
  <c r="S266" i="3" s="1"/>
  <c r="Y270" i="3"/>
  <c r="Z270" i="3" s="1"/>
  <c r="N10" i="3"/>
  <c r="T10" i="3" s="1"/>
  <c r="W34" i="3"/>
  <c r="R59" i="3"/>
  <c r="S59" i="3" s="1"/>
  <c r="Y79" i="3"/>
  <c r="Z79" i="3" s="1"/>
  <c r="R102" i="3"/>
  <c r="S102" i="3" s="1"/>
  <c r="N103" i="3"/>
  <c r="T103" i="3" s="1"/>
  <c r="N108" i="3"/>
  <c r="T108" i="3" s="1"/>
  <c r="S149" i="3"/>
  <c r="W239" i="3"/>
  <c r="W244" i="3"/>
  <c r="R245" i="3"/>
  <c r="S245" i="3" s="1"/>
  <c r="N246" i="3"/>
  <c r="T246" i="3" s="1"/>
  <c r="N263" i="3"/>
  <c r="T263" i="3" s="1"/>
  <c r="W270" i="3"/>
  <c r="R271" i="3"/>
  <c r="S271" i="3" s="1"/>
  <c r="Y40" i="3"/>
  <c r="Z40" i="3" s="1"/>
  <c r="R64" i="3"/>
  <c r="S64" i="3" s="1"/>
  <c r="R124" i="3"/>
  <c r="S124" i="3" s="1"/>
  <c r="R125" i="3"/>
  <c r="S125" i="3" s="1"/>
  <c r="R172" i="3"/>
  <c r="S172" i="3" s="1"/>
  <c r="R215" i="3"/>
  <c r="S215" i="3" s="1"/>
  <c r="W35" i="3"/>
  <c r="S36" i="3"/>
  <c r="W40" i="3"/>
  <c r="W64" i="3"/>
  <c r="W81" i="3"/>
  <c r="W124" i="3"/>
  <c r="W129" i="3"/>
  <c r="N131" i="3"/>
  <c r="T131" i="3" s="1"/>
  <c r="W146" i="3"/>
  <c r="W152" i="3"/>
  <c r="W156" i="3"/>
  <c r="W172" i="3"/>
  <c r="S178" i="3"/>
  <c r="W198" i="3"/>
  <c r="N200" i="3"/>
  <c r="T200" i="3" s="1"/>
  <c r="W215" i="3"/>
  <c r="W220" i="3"/>
  <c r="N222" i="3"/>
  <c r="T222" i="3" s="1"/>
  <c r="W241" i="3"/>
  <c r="W10" i="3"/>
  <c r="R15" i="3"/>
  <c r="S15" i="3" s="1"/>
  <c r="R16" i="3"/>
  <c r="S16" i="3" s="1"/>
  <c r="W60" i="3"/>
  <c r="R61" i="3"/>
  <c r="S61" i="3" s="1"/>
  <c r="R62" i="3"/>
  <c r="S62" i="3" s="1"/>
  <c r="R78" i="3"/>
  <c r="S78" i="3" s="1"/>
  <c r="R79" i="3"/>
  <c r="S79" i="3" s="1"/>
  <c r="W86" i="3"/>
  <c r="W103" i="3"/>
  <c r="R109" i="3"/>
  <c r="S109" i="3" s="1"/>
  <c r="R170" i="3"/>
  <c r="S170" i="3" s="1"/>
  <c r="W173" i="3"/>
  <c r="W177" i="3"/>
  <c r="W193" i="3"/>
  <c r="W246" i="3"/>
  <c r="R248" i="3"/>
  <c r="S248" i="3" s="1"/>
  <c r="W263" i="3"/>
  <c r="W268" i="3"/>
  <c r="N18" i="3"/>
  <c r="T18" i="3" s="1"/>
  <c r="N54" i="3"/>
  <c r="T54" i="3" s="1"/>
  <c r="W56" i="3"/>
  <c r="W105" i="3"/>
  <c r="R200" i="3"/>
  <c r="S200" i="3" s="1"/>
  <c r="R222" i="3"/>
  <c r="S222" i="3" s="1"/>
  <c r="N271" i="3"/>
  <c r="T271" i="3" s="1"/>
  <c r="W26" i="7"/>
  <c r="Y26" i="7"/>
  <c r="Z26" i="7" s="1"/>
  <c r="N26" i="7"/>
  <c r="T26" i="7" s="1"/>
  <c r="W36" i="3"/>
  <c r="R37" i="3"/>
  <c r="S37" i="3" s="1"/>
  <c r="N37" i="3"/>
  <c r="T37" i="3" s="1"/>
  <c r="R104" i="3"/>
  <c r="S104" i="3" s="1"/>
  <c r="N104" i="3"/>
  <c r="T104" i="3" s="1"/>
  <c r="R169" i="3"/>
  <c r="S169" i="3" s="1"/>
  <c r="N169" i="3"/>
  <c r="T169" i="3" s="1"/>
  <c r="R194" i="3"/>
  <c r="S194" i="3" s="1"/>
  <c r="W194" i="3"/>
  <c r="R14" i="3"/>
  <c r="S14" i="3" s="1"/>
  <c r="N14" i="3"/>
  <c r="T14" i="3" s="1"/>
  <c r="W27" i="7"/>
  <c r="R10" i="3"/>
  <c r="S10" i="3" s="1"/>
  <c r="R18" i="3"/>
  <c r="S18" i="3" s="1"/>
  <c r="N27" i="7"/>
  <c r="T27" i="7" s="1"/>
  <c r="R27" i="7"/>
  <c r="S27" i="7" s="1"/>
  <c r="W14" i="3"/>
  <c r="W59" i="3"/>
  <c r="R60" i="3"/>
  <c r="S60" i="3" s="1"/>
  <c r="N60" i="3"/>
  <c r="T60" i="3" s="1"/>
  <c r="R82" i="3"/>
  <c r="S82" i="3" s="1"/>
  <c r="N82" i="3"/>
  <c r="T82" i="3" s="1"/>
  <c r="R223" i="3"/>
  <c r="S223" i="3" s="1"/>
  <c r="N223" i="3"/>
  <c r="T223" i="3" s="1"/>
  <c r="S175" i="3"/>
  <c r="R219" i="3"/>
  <c r="S219" i="3" s="1"/>
  <c r="N219" i="3"/>
  <c r="T219" i="3" s="1"/>
  <c r="S244" i="3"/>
  <c r="R267" i="3"/>
  <c r="S267" i="3" s="1"/>
  <c r="N267" i="3"/>
  <c r="T267" i="3" s="1"/>
  <c r="R11" i="3"/>
  <c r="S11" i="3" s="1"/>
  <c r="Y12" i="3"/>
  <c r="Z12" i="3" s="1"/>
  <c r="Y13" i="3"/>
  <c r="Z13" i="3" s="1"/>
  <c r="R34" i="3"/>
  <c r="S34" i="3" s="1"/>
  <c r="Y35" i="3"/>
  <c r="Z35" i="3" s="1"/>
  <c r="Y36" i="3"/>
  <c r="Z36" i="3" s="1"/>
  <c r="R57" i="3"/>
  <c r="S57" i="3" s="1"/>
  <c r="Y58" i="3"/>
  <c r="Z58" i="3" s="1"/>
  <c r="Y59" i="3"/>
  <c r="Z59" i="3" s="1"/>
  <c r="AC88" i="3"/>
  <c r="S83" i="3"/>
  <c r="Y83" i="3"/>
  <c r="Z83" i="3" s="1"/>
  <c r="Y87" i="3"/>
  <c r="Z87" i="3" s="1"/>
  <c r="W104" i="3"/>
  <c r="R107" i="3"/>
  <c r="S107" i="3" s="1"/>
  <c r="R132" i="3"/>
  <c r="S132" i="3" s="1"/>
  <c r="N132" i="3"/>
  <c r="T132" i="3" s="1"/>
  <c r="R147" i="3"/>
  <c r="S147" i="3" s="1"/>
  <c r="N147" i="3"/>
  <c r="T147" i="3" s="1"/>
  <c r="S156" i="3"/>
  <c r="W178" i="3"/>
  <c r="R197" i="3"/>
  <c r="S197" i="3" s="1"/>
  <c r="N197" i="3"/>
  <c r="T197" i="3" s="1"/>
  <c r="W223" i="3"/>
  <c r="R238" i="3"/>
  <c r="S238" i="3" s="1"/>
  <c r="AC249" i="3"/>
  <c r="R263" i="3"/>
  <c r="S263" i="3" s="1"/>
  <c r="R100" i="3"/>
  <c r="S100" i="3" s="1"/>
  <c r="N100" i="3"/>
  <c r="T100" i="3" s="1"/>
  <c r="R151" i="3"/>
  <c r="S151" i="3" s="1"/>
  <c r="N151" i="3"/>
  <c r="T151" i="3" s="1"/>
  <c r="R176" i="3"/>
  <c r="S176" i="3" s="1"/>
  <c r="R201" i="3"/>
  <c r="S201" i="3" s="1"/>
  <c r="N201" i="3"/>
  <c r="T201" i="3" s="1"/>
  <c r="W8" i="3"/>
  <c r="AC19" i="3"/>
  <c r="R9" i="3"/>
  <c r="S9" i="3" s="1"/>
  <c r="N11" i="3"/>
  <c r="T11" i="3" s="1"/>
  <c r="R12" i="3"/>
  <c r="S12" i="3" s="1"/>
  <c r="W16" i="3"/>
  <c r="R17" i="3"/>
  <c r="S17" i="3" s="1"/>
  <c r="W31" i="3"/>
  <c r="AC42" i="3"/>
  <c r="R32" i="3"/>
  <c r="S32" i="3" s="1"/>
  <c r="N34" i="3"/>
  <c r="T34" i="3" s="1"/>
  <c r="R35" i="3"/>
  <c r="S35" i="3" s="1"/>
  <c r="W39" i="3"/>
  <c r="R40" i="3"/>
  <c r="S40" i="3" s="1"/>
  <c r="W54" i="3"/>
  <c r="AC65" i="3"/>
  <c r="R55" i="3"/>
  <c r="S55" i="3" s="1"/>
  <c r="N57" i="3"/>
  <c r="T57" i="3" s="1"/>
  <c r="R58" i="3"/>
  <c r="S58" i="3" s="1"/>
  <c r="W62" i="3"/>
  <c r="R63" i="3"/>
  <c r="S63" i="3" s="1"/>
  <c r="N77" i="3"/>
  <c r="T77" i="3" s="1"/>
  <c r="W77" i="3"/>
  <c r="W82" i="3"/>
  <c r="R87" i="3"/>
  <c r="S87" i="3" s="1"/>
  <c r="W109" i="3"/>
  <c r="R128" i="3"/>
  <c r="S128" i="3" s="1"/>
  <c r="N128" i="3"/>
  <c r="T128" i="3" s="1"/>
  <c r="W151" i="3"/>
  <c r="R154" i="3"/>
  <c r="S154" i="3" s="1"/>
  <c r="R173" i="3"/>
  <c r="S173" i="3" s="1"/>
  <c r="N173" i="3"/>
  <c r="T173" i="3" s="1"/>
  <c r="Y178" i="3"/>
  <c r="Z178" i="3" s="1"/>
  <c r="R195" i="3"/>
  <c r="S195" i="3" s="1"/>
  <c r="W201" i="3"/>
  <c r="AC226" i="3"/>
  <c r="J233" i="3" s="1"/>
  <c r="S216" i="3"/>
  <c r="W240" i="3"/>
  <c r="R247" i="3"/>
  <c r="S247" i="3" s="1"/>
  <c r="N247" i="3"/>
  <c r="T247" i="3" s="1"/>
  <c r="W267" i="3"/>
  <c r="W100" i="3"/>
  <c r="W102" i="3"/>
  <c r="R105" i="3"/>
  <c r="S105" i="3" s="1"/>
  <c r="Y105" i="3"/>
  <c r="Z105" i="3" s="1"/>
  <c r="W110" i="3"/>
  <c r="N123" i="3"/>
  <c r="T123" i="3" s="1"/>
  <c r="W123" i="3"/>
  <c r="S126" i="3"/>
  <c r="R127" i="3"/>
  <c r="S127" i="3" s="1"/>
  <c r="W128" i="3"/>
  <c r="W130" i="3"/>
  <c r="R133" i="3"/>
  <c r="S133" i="3" s="1"/>
  <c r="Y133" i="3"/>
  <c r="Z133" i="3" s="1"/>
  <c r="R146" i="3"/>
  <c r="S146" i="3" s="1"/>
  <c r="AC157" i="3"/>
  <c r="W147" i="3"/>
  <c r="W149" i="3"/>
  <c r="R152" i="3"/>
  <c r="S152" i="3" s="1"/>
  <c r="Y152" i="3"/>
  <c r="Z152" i="3" s="1"/>
  <c r="W169" i="3"/>
  <c r="W171" i="3"/>
  <c r="R174" i="3"/>
  <c r="S174" i="3" s="1"/>
  <c r="Y174" i="3"/>
  <c r="Z174" i="3" s="1"/>
  <c r="W179" i="3"/>
  <c r="N192" i="3"/>
  <c r="T192" i="3" s="1"/>
  <c r="W192" i="3"/>
  <c r="W197" i="3"/>
  <c r="W199" i="3"/>
  <c r="R202" i="3"/>
  <c r="S202" i="3" s="1"/>
  <c r="Y202" i="3"/>
  <c r="Z202" i="3" s="1"/>
  <c r="S217" i="3"/>
  <c r="W219" i="3"/>
  <c r="W221" i="3"/>
  <c r="R224" i="3"/>
  <c r="S224" i="3" s="1"/>
  <c r="Y224" i="3"/>
  <c r="Z224" i="3" s="1"/>
  <c r="R241" i="3"/>
  <c r="S241" i="3" s="1"/>
  <c r="N242" i="3"/>
  <c r="T242" i="3" s="1"/>
  <c r="W242" i="3"/>
  <c r="W247" i="3"/>
  <c r="W261" i="3"/>
  <c r="AC272" i="3"/>
  <c r="R262" i="3"/>
  <c r="S262" i="3" s="1"/>
  <c r="N264" i="3"/>
  <c r="T264" i="3" s="1"/>
  <c r="R265" i="3"/>
  <c r="S265" i="3" s="1"/>
  <c r="W269" i="3"/>
  <c r="R270" i="3"/>
  <c r="S270" i="3" s="1"/>
  <c r="N85" i="3"/>
  <c r="T85" i="3" s="1"/>
  <c r="W85" i="3"/>
  <c r="AC111" i="3"/>
  <c r="S101" i="3"/>
  <c r="Y101" i="3"/>
  <c r="Z101" i="3" s="1"/>
  <c r="N107" i="3"/>
  <c r="T107" i="3" s="1"/>
  <c r="W107" i="3"/>
  <c r="R123" i="3"/>
  <c r="S123" i="3" s="1"/>
  <c r="AC134" i="3"/>
  <c r="J141" i="3" s="1"/>
  <c r="W126" i="3"/>
  <c r="S129" i="3"/>
  <c r="Y129" i="3"/>
  <c r="Z129" i="3" s="1"/>
  <c r="S148" i="3"/>
  <c r="Y148" i="3"/>
  <c r="N154" i="3"/>
  <c r="T154" i="3" s="1"/>
  <c r="W154" i="3"/>
  <c r="AC180" i="3"/>
  <c r="Y170" i="3"/>
  <c r="Z170" i="3" s="1"/>
  <c r="N176" i="3"/>
  <c r="T176" i="3" s="1"/>
  <c r="W176" i="3"/>
  <c r="R192" i="3"/>
  <c r="S192" i="3" s="1"/>
  <c r="AC203" i="3"/>
  <c r="W195" i="3"/>
  <c r="S198" i="3"/>
  <c r="Y198" i="3"/>
  <c r="Z198" i="3" s="1"/>
  <c r="W217" i="3"/>
  <c r="S220" i="3"/>
  <c r="Y220" i="3"/>
  <c r="Z220" i="3" s="1"/>
  <c r="W225" i="3"/>
  <c r="N238" i="3"/>
  <c r="T238" i="3" s="1"/>
  <c r="W238" i="3"/>
  <c r="R242" i="3"/>
  <c r="S242" i="3" s="1"/>
  <c r="W245" i="3"/>
  <c r="Y248" i="3"/>
  <c r="Z248" i="3" s="1"/>
  <c r="R264" i="3"/>
  <c r="S264" i="3" s="1"/>
  <c r="Y265" i="3"/>
  <c r="Z265" i="3" s="1"/>
  <c r="W271" i="3"/>
  <c r="Y263" i="3"/>
  <c r="Y268" i="3"/>
  <c r="Y264" i="3"/>
  <c r="Y267" i="3"/>
  <c r="Y271" i="3"/>
  <c r="Y262" i="3"/>
  <c r="N261" i="3"/>
  <c r="T261" i="3" s="1"/>
  <c r="N265" i="3"/>
  <c r="T265" i="3" s="1"/>
  <c r="N269" i="3"/>
  <c r="T269" i="3" s="1"/>
  <c r="Y266" i="3"/>
  <c r="N262" i="3"/>
  <c r="T262" i="3" s="1"/>
  <c r="N266" i="3"/>
  <c r="T266" i="3" s="1"/>
  <c r="N270" i="3"/>
  <c r="T270" i="3" s="1"/>
  <c r="Y238" i="3"/>
  <c r="Y243" i="3"/>
  <c r="S243" i="3"/>
  <c r="Y246" i="3"/>
  <c r="Y239" i="3"/>
  <c r="J239" i="3" s="1"/>
  <c r="Y242" i="3"/>
  <c r="Y247" i="3"/>
  <c r="Y241" i="3"/>
  <c r="Y245" i="3"/>
  <c r="R246" i="3"/>
  <c r="S246" i="3" s="1"/>
  <c r="N241" i="3"/>
  <c r="T241" i="3" s="1"/>
  <c r="N245" i="3"/>
  <c r="T245" i="3" s="1"/>
  <c r="N240" i="3"/>
  <c r="T240" i="3" s="1"/>
  <c r="N244" i="3"/>
  <c r="T244" i="3" s="1"/>
  <c r="N248" i="3"/>
  <c r="T248" i="3" s="1"/>
  <c r="Y218" i="3"/>
  <c r="S221" i="3"/>
  <c r="Y223" i="3"/>
  <c r="Y219" i="3"/>
  <c r="Y222" i="3"/>
  <c r="Y215" i="3"/>
  <c r="Y217" i="3"/>
  <c r="R218" i="3"/>
  <c r="S218" i="3" s="1"/>
  <c r="Y221" i="3"/>
  <c r="Y225" i="3"/>
  <c r="N217" i="3"/>
  <c r="T217" i="3" s="1"/>
  <c r="N221" i="3"/>
  <c r="T221" i="3" s="1"/>
  <c r="N225" i="3"/>
  <c r="T225" i="3" s="1"/>
  <c r="R225" i="3"/>
  <c r="S225" i="3" s="1"/>
  <c r="N216" i="3"/>
  <c r="T216" i="3" s="1"/>
  <c r="N220" i="3"/>
  <c r="T220" i="3" s="1"/>
  <c r="N224" i="3"/>
  <c r="T224" i="3" s="1"/>
  <c r="Y197" i="3"/>
  <c r="Y200" i="3"/>
  <c r="Y193" i="3"/>
  <c r="S193" i="3"/>
  <c r="Y192" i="3"/>
  <c r="Y196" i="3"/>
  <c r="S199" i="3"/>
  <c r="Y201" i="3"/>
  <c r="Y195" i="3"/>
  <c r="R196" i="3"/>
  <c r="S196" i="3" s="1"/>
  <c r="Y199" i="3"/>
  <c r="N195" i="3"/>
  <c r="T195" i="3" s="1"/>
  <c r="N199" i="3"/>
  <c r="T199" i="3" s="1"/>
  <c r="N194" i="3"/>
  <c r="T194" i="3" s="1"/>
  <c r="N198" i="3"/>
  <c r="T198" i="3" s="1"/>
  <c r="N202" i="3"/>
  <c r="T202" i="3" s="1"/>
  <c r="Y172" i="3"/>
  <c r="Y177" i="3"/>
  <c r="S177" i="3"/>
  <c r="Y176" i="3"/>
  <c r="Y173" i="3"/>
  <c r="Y169" i="3"/>
  <c r="Y171" i="3"/>
  <c r="Y175" i="3"/>
  <c r="Y179" i="3"/>
  <c r="N171" i="3"/>
  <c r="T171" i="3" s="1"/>
  <c r="N175" i="3"/>
  <c r="T175" i="3" s="1"/>
  <c r="N179" i="3"/>
  <c r="T179" i="3" s="1"/>
  <c r="R179" i="3"/>
  <c r="S179" i="3" s="1"/>
  <c r="N170" i="3"/>
  <c r="T170" i="3" s="1"/>
  <c r="N174" i="3"/>
  <c r="T174" i="3" s="1"/>
  <c r="N178" i="3"/>
  <c r="T178" i="3" s="1"/>
  <c r="Y147" i="3"/>
  <c r="Y154" i="3"/>
  <c r="Y146" i="3"/>
  <c r="Y151" i="3"/>
  <c r="Y150" i="3"/>
  <c r="S153" i="3"/>
  <c r="Y155" i="3"/>
  <c r="S155" i="3"/>
  <c r="Y149" i="3"/>
  <c r="R150" i="3"/>
  <c r="S150" i="3" s="1"/>
  <c r="Y153" i="3"/>
  <c r="N149" i="3"/>
  <c r="T149" i="3" s="1"/>
  <c r="N153" i="3"/>
  <c r="T153" i="3" s="1"/>
  <c r="N148" i="3"/>
  <c r="T148" i="3" s="1"/>
  <c r="N152" i="3"/>
  <c r="T152" i="3" s="1"/>
  <c r="N156" i="3"/>
  <c r="T156" i="3" s="1"/>
  <c r="Y123" i="3"/>
  <c r="Y128" i="3"/>
  <c r="Y131" i="3"/>
  <c r="Y124" i="3"/>
  <c r="Y127" i="3"/>
  <c r="S130" i="3"/>
  <c r="Y132" i="3"/>
  <c r="Y126" i="3"/>
  <c r="Y130" i="3"/>
  <c r="R131" i="3"/>
  <c r="S131" i="3" s="1"/>
  <c r="N126" i="3"/>
  <c r="T126" i="3" s="1"/>
  <c r="N130" i="3"/>
  <c r="T130" i="3" s="1"/>
  <c r="N125" i="3"/>
  <c r="T125" i="3" s="1"/>
  <c r="N129" i="3"/>
  <c r="T129" i="3" s="1"/>
  <c r="N133" i="3"/>
  <c r="T133" i="3" s="1"/>
  <c r="Y104" i="3"/>
  <c r="S103" i="3"/>
  <c r="Y103" i="3"/>
  <c r="S106" i="3"/>
  <c r="Y108" i="3"/>
  <c r="S108" i="3"/>
  <c r="Y107" i="3"/>
  <c r="Y100" i="3"/>
  <c r="Y102" i="3"/>
  <c r="Y106" i="3"/>
  <c r="Y110" i="3"/>
  <c r="N102" i="3"/>
  <c r="T102" i="3" s="1"/>
  <c r="N106" i="3"/>
  <c r="T106" i="3" s="1"/>
  <c r="N110" i="3"/>
  <c r="T110" i="3" s="1"/>
  <c r="R110" i="3"/>
  <c r="S110" i="3" s="1"/>
  <c r="N101" i="3"/>
  <c r="T101" i="3" s="1"/>
  <c r="N105" i="3"/>
  <c r="T105" i="3" s="1"/>
  <c r="N109" i="3"/>
  <c r="T109" i="3" s="1"/>
  <c r="Y86" i="3"/>
  <c r="S86" i="3"/>
  <c r="Y78" i="3"/>
  <c r="Y81" i="3"/>
  <c r="Y85" i="3"/>
  <c r="Y77" i="3"/>
  <c r="Y82" i="3"/>
  <c r="R77" i="3"/>
  <c r="S77" i="3" s="1"/>
  <c r="Y80" i="3"/>
  <c r="R81" i="3"/>
  <c r="S81" i="3" s="1"/>
  <c r="Y84" i="3"/>
  <c r="R85" i="3"/>
  <c r="S85" i="3" s="1"/>
  <c r="N80" i="3"/>
  <c r="T80" i="3" s="1"/>
  <c r="R80" i="3"/>
  <c r="S80" i="3" s="1"/>
  <c r="N84" i="3"/>
  <c r="T84" i="3" s="1"/>
  <c r="R84" i="3"/>
  <c r="S84" i="3" s="1"/>
  <c r="N79" i="3"/>
  <c r="T79" i="3" s="1"/>
  <c r="N83" i="3"/>
  <c r="T83" i="3" s="1"/>
  <c r="N87" i="3"/>
  <c r="T87" i="3" s="1"/>
  <c r="S56" i="3"/>
  <c r="Y56" i="3"/>
  <c r="Y57" i="3"/>
  <c r="Y60" i="3"/>
  <c r="Y61" i="3"/>
  <c r="Y64" i="3"/>
  <c r="R54" i="3"/>
  <c r="S54" i="3" s="1"/>
  <c r="N58" i="3"/>
  <c r="T58" i="3" s="1"/>
  <c r="N62" i="3"/>
  <c r="T62" i="3" s="1"/>
  <c r="Y55" i="3"/>
  <c r="N55" i="3"/>
  <c r="T55" i="3" s="1"/>
  <c r="N59" i="3"/>
  <c r="T59" i="3" s="1"/>
  <c r="N63" i="3"/>
  <c r="T63" i="3" s="1"/>
  <c r="Y34" i="3"/>
  <c r="Y37" i="3"/>
  <c r="S38" i="3"/>
  <c r="Y38" i="3"/>
  <c r="S33" i="3"/>
  <c r="Y33" i="3"/>
  <c r="S41" i="3"/>
  <c r="Y41" i="3"/>
  <c r="Y32" i="3"/>
  <c r="N31" i="3"/>
  <c r="T31" i="3" s="1"/>
  <c r="N35" i="3"/>
  <c r="T35" i="3" s="1"/>
  <c r="N39" i="3"/>
  <c r="T39" i="3" s="1"/>
  <c r="S31" i="3"/>
  <c r="N32" i="3"/>
  <c r="T32" i="3" s="1"/>
  <c r="N36" i="3"/>
  <c r="T36" i="3" s="1"/>
  <c r="N40" i="3"/>
  <c r="T40" i="3" s="1"/>
  <c r="Y15" i="3"/>
  <c r="Z9" i="3"/>
  <c r="Y11" i="3"/>
  <c r="Y14" i="3"/>
  <c r="Z16" i="3"/>
  <c r="Y10" i="3"/>
  <c r="Y18" i="3"/>
  <c r="N8" i="3"/>
  <c r="T8" i="3" s="1"/>
  <c r="N12" i="3"/>
  <c r="T12" i="3" s="1"/>
  <c r="N16" i="3"/>
  <c r="T16" i="3" s="1"/>
  <c r="S8" i="3"/>
  <c r="N9" i="3"/>
  <c r="T9" i="3" s="1"/>
  <c r="N13" i="3"/>
  <c r="T13" i="3" s="1"/>
  <c r="N17" i="3"/>
  <c r="T17" i="3" s="1"/>
  <c r="A23" i="5"/>
  <c r="Y27" i="7"/>
  <c r="R26" i="7"/>
  <c r="S26" i="7" s="1"/>
  <c r="V19" i="7"/>
  <c r="V20" i="7"/>
  <c r="V21" i="7"/>
  <c r="V22" i="7"/>
  <c r="V23" i="7"/>
  <c r="V24" i="7"/>
  <c r="V25" i="7"/>
  <c r="V28" i="7"/>
  <c r="AA19" i="7"/>
  <c r="AA20" i="7"/>
  <c r="AA21" i="7"/>
  <c r="AA22" i="7"/>
  <c r="AA23" i="7"/>
  <c r="AA24" i="7"/>
  <c r="AA25" i="7"/>
  <c r="AA28" i="7"/>
  <c r="AA18" i="7"/>
  <c r="P22" i="3" l="1"/>
  <c r="J26" i="3"/>
  <c r="J25" i="3" s="1"/>
  <c r="P45" i="3"/>
  <c r="J49" i="3"/>
  <c r="P68" i="3"/>
  <c r="J72" i="3"/>
  <c r="J71" i="3" s="1"/>
  <c r="P91" i="3"/>
  <c r="J95" i="3"/>
  <c r="P114" i="3"/>
  <c r="J118" i="3"/>
  <c r="J117" i="3" s="1"/>
  <c r="P160" i="3"/>
  <c r="J164" i="3"/>
  <c r="P183" i="3"/>
  <c r="J187" i="3"/>
  <c r="P206" i="3"/>
  <c r="J210" i="3"/>
  <c r="J209" i="3" s="1"/>
  <c r="P252" i="3"/>
  <c r="J256" i="3"/>
  <c r="P275" i="3"/>
  <c r="J279" i="3"/>
  <c r="Z240" i="3"/>
  <c r="J240" i="3"/>
  <c r="A95" i="3"/>
  <c r="A278" i="3"/>
  <c r="A277" i="3"/>
  <c r="J265" i="3"/>
  <c r="J261" i="3"/>
  <c r="A276" i="3"/>
  <c r="A279" i="3"/>
  <c r="A255" i="3"/>
  <c r="P229" i="3"/>
  <c r="A230" i="3"/>
  <c r="A232" i="3"/>
  <c r="A233" i="3"/>
  <c r="A231" i="3"/>
  <c r="J216" i="3"/>
  <c r="J220" i="3"/>
  <c r="A210" i="3"/>
  <c r="J194" i="3"/>
  <c r="A186" i="3"/>
  <c r="J174" i="3"/>
  <c r="A163" i="3"/>
  <c r="A161" i="3"/>
  <c r="A162" i="3"/>
  <c r="A164" i="3"/>
  <c r="J156" i="3"/>
  <c r="P137" i="3"/>
  <c r="A138" i="3"/>
  <c r="A140" i="3"/>
  <c r="A141" i="3"/>
  <c r="J125" i="3"/>
  <c r="A118" i="3"/>
  <c r="A117" i="3"/>
  <c r="A115" i="3"/>
  <c r="A116" i="3"/>
  <c r="J101" i="3"/>
  <c r="A92" i="3"/>
  <c r="A94" i="3"/>
  <c r="A93" i="3"/>
  <c r="J79" i="3"/>
  <c r="J54" i="3"/>
  <c r="A71" i="3"/>
  <c r="A69" i="3"/>
  <c r="A72" i="3"/>
  <c r="A70" i="3"/>
  <c r="J62" i="3"/>
  <c r="A49" i="3"/>
  <c r="J40" i="3"/>
  <c r="J8" i="3"/>
  <c r="J13" i="3"/>
  <c r="A71" i="5"/>
  <c r="A70" i="5"/>
  <c r="A69" i="5"/>
  <c r="J63" i="5"/>
  <c r="A72" i="5"/>
  <c r="A49" i="5"/>
  <c r="A47" i="5"/>
  <c r="A46" i="5"/>
  <c r="A48" i="5"/>
  <c r="J32" i="5"/>
  <c r="J36" i="5"/>
  <c r="J18" i="5"/>
  <c r="J109" i="3"/>
  <c r="A208" i="3"/>
  <c r="J224" i="3"/>
  <c r="J16" i="3"/>
  <c r="J59" i="5"/>
  <c r="J58" i="3"/>
  <c r="A184" i="3"/>
  <c r="J202" i="3"/>
  <c r="A253" i="3"/>
  <c r="A187" i="3"/>
  <c r="A254" i="3"/>
  <c r="J39" i="3"/>
  <c r="J178" i="3"/>
  <c r="A185" i="3"/>
  <c r="A256" i="3"/>
  <c r="J12" i="3"/>
  <c r="J83" i="3"/>
  <c r="A209" i="3"/>
  <c r="J17" i="3"/>
  <c r="J31" i="3"/>
  <c r="J170" i="3"/>
  <c r="A207" i="3"/>
  <c r="J248" i="3"/>
  <c r="J269" i="3"/>
  <c r="J148" i="3"/>
  <c r="J26" i="7"/>
  <c r="A25" i="3"/>
  <c r="A23" i="3"/>
  <c r="A26" i="3"/>
  <c r="A24" i="3"/>
  <c r="J40" i="5"/>
  <c r="A48" i="3"/>
  <c r="J55" i="5"/>
  <c r="J36" i="3"/>
  <c r="J35" i="3"/>
  <c r="A46" i="3"/>
  <c r="J59" i="3"/>
  <c r="J105" i="3"/>
  <c r="A139" i="3"/>
  <c r="Z148" i="3"/>
  <c r="J198" i="3"/>
  <c r="A47" i="3"/>
  <c r="J133" i="3"/>
  <c r="J152" i="3"/>
  <c r="J14" i="5"/>
  <c r="J9" i="3"/>
  <c r="J63" i="3"/>
  <c r="J87" i="3"/>
  <c r="J129" i="3"/>
  <c r="J244" i="3"/>
  <c r="J270" i="3"/>
  <c r="J10" i="5"/>
  <c r="J9" i="5"/>
  <c r="A24" i="5"/>
  <c r="A26" i="5"/>
  <c r="A25" i="5"/>
  <c r="Z266" i="3"/>
  <c r="J266" i="3"/>
  <c r="J263" i="3"/>
  <c r="Z263" i="3"/>
  <c r="J268" i="3"/>
  <c r="Z268" i="3"/>
  <c r="J264" i="3"/>
  <c r="Z264" i="3"/>
  <c r="Z271" i="3"/>
  <c r="J271" i="3"/>
  <c r="J267" i="3"/>
  <c r="Z267" i="3"/>
  <c r="Z262" i="3"/>
  <c r="J262" i="3"/>
  <c r="J242" i="3"/>
  <c r="Z242" i="3"/>
  <c r="Z241" i="3"/>
  <c r="J241" i="3"/>
  <c r="J247" i="3"/>
  <c r="Z247" i="3"/>
  <c r="Z243" i="3"/>
  <c r="J243" i="3"/>
  <c r="J246" i="3"/>
  <c r="Z246" i="3"/>
  <c r="Z238" i="3"/>
  <c r="J238" i="3" s="1"/>
  <c r="Z245" i="3"/>
  <c r="J245" i="3"/>
  <c r="Z239" i="3"/>
  <c r="Z221" i="3"/>
  <c r="J221" i="3"/>
  <c r="J222" i="3"/>
  <c r="Z222" i="3"/>
  <c r="J223" i="3"/>
  <c r="Z223" i="3"/>
  <c r="Z217" i="3"/>
  <c r="J217" i="3"/>
  <c r="J219" i="3"/>
  <c r="Z219" i="3"/>
  <c r="J218" i="3"/>
  <c r="Z218" i="3"/>
  <c r="J225" i="3"/>
  <c r="Z225" i="3"/>
  <c r="Z215" i="3"/>
  <c r="J215" i="3" s="1"/>
  <c r="J232" i="3" s="1"/>
  <c r="Z195" i="3"/>
  <c r="J195" i="3"/>
  <c r="Z201" i="3"/>
  <c r="J201" i="3"/>
  <c r="Z192" i="3"/>
  <c r="J192" i="3" s="1"/>
  <c r="J193" i="3"/>
  <c r="Z193" i="3"/>
  <c r="J200" i="3"/>
  <c r="Z200" i="3"/>
  <c r="J199" i="3"/>
  <c r="Z199" i="3"/>
  <c r="J196" i="3"/>
  <c r="Z196" i="3"/>
  <c r="J197" i="3"/>
  <c r="Z197" i="3"/>
  <c r="Z175" i="3"/>
  <c r="J175" i="3"/>
  <c r="J177" i="3"/>
  <c r="Z177" i="3"/>
  <c r="Z171" i="3"/>
  <c r="J171" i="3"/>
  <c r="J176" i="3"/>
  <c r="Z176" i="3"/>
  <c r="J172" i="3"/>
  <c r="Z172" i="3"/>
  <c r="Z179" i="3"/>
  <c r="J179" i="3"/>
  <c r="Z169" i="3"/>
  <c r="J169" i="3" s="1"/>
  <c r="J173" i="3"/>
  <c r="Z173" i="3"/>
  <c r="J151" i="3"/>
  <c r="Z151" i="3"/>
  <c r="J147" i="3"/>
  <c r="Z147" i="3"/>
  <c r="J153" i="3"/>
  <c r="Z153" i="3"/>
  <c r="Z146" i="3"/>
  <c r="J146" i="3" s="1"/>
  <c r="J149" i="3"/>
  <c r="Z149" i="3"/>
  <c r="J155" i="3"/>
  <c r="Z155" i="3"/>
  <c r="J154" i="3"/>
  <c r="Z154" i="3"/>
  <c r="J150" i="3"/>
  <c r="Z150" i="3"/>
  <c r="J123" i="3"/>
  <c r="J140" i="3" s="1"/>
  <c r="Z123" i="3"/>
  <c r="Z126" i="3"/>
  <c r="J126" i="3"/>
  <c r="Z132" i="3"/>
  <c r="J132" i="3"/>
  <c r="J131" i="3"/>
  <c r="Z131" i="3"/>
  <c r="J124" i="3"/>
  <c r="Z124" i="3"/>
  <c r="J128" i="3"/>
  <c r="Z128" i="3"/>
  <c r="J127" i="3"/>
  <c r="Z127" i="3"/>
  <c r="Z130" i="3"/>
  <c r="J130" i="3"/>
  <c r="Z106" i="3"/>
  <c r="J106" i="3"/>
  <c r="J108" i="3"/>
  <c r="Z108" i="3"/>
  <c r="Z102" i="3"/>
  <c r="J102" i="3"/>
  <c r="J107" i="3"/>
  <c r="Z107" i="3"/>
  <c r="J103" i="3"/>
  <c r="Z103" i="3"/>
  <c r="Z110" i="3"/>
  <c r="J110" i="3"/>
  <c r="J100" i="3"/>
  <c r="Z100" i="3"/>
  <c r="J104" i="3"/>
  <c r="Z104" i="3"/>
  <c r="Z77" i="3"/>
  <c r="J77" i="3" s="1"/>
  <c r="Z82" i="3"/>
  <c r="J82" i="3"/>
  <c r="J85" i="3"/>
  <c r="Z85" i="3"/>
  <c r="J81" i="3"/>
  <c r="Z81" i="3"/>
  <c r="J78" i="3"/>
  <c r="Z78" i="3"/>
  <c r="J86" i="3"/>
  <c r="Z86" i="3"/>
  <c r="J80" i="3"/>
  <c r="Z80" i="3"/>
  <c r="Z84" i="3"/>
  <c r="J84" i="3"/>
  <c r="Z64" i="3"/>
  <c r="J64" i="3"/>
  <c r="Z60" i="3"/>
  <c r="J60" i="3"/>
  <c r="Z55" i="3"/>
  <c r="J55" i="3"/>
  <c r="J61" i="3"/>
  <c r="Z61" i="3"/>
  <c r="J57" i="3"/>
  <c r="Z57" i="3"/>
  <c r="Z56" i="3"/>
  <c r="J56" i="3"/>
  <c r="Z41" i="3"/>
  <c r="J41" i="3"/>
  <c r="J38" i="3"/>
  <c r="Z38" i="3"/>
  <c r="J34" i="3"/>
  <c r="Z34" i="3"/>
  <c r="Z37" i="3"/>
  <c r="J37" i="3"/>
  <c r="Z32" i="3"/>
  <c r="J32" i="3"/>
  <c r="J33" i="3"/>
  <c r="Z33" i="3"/>
  <c r="J10" i="3"/>
  <c r="Z10" i="3"/>
  <c r="J11" i="3"/>
  <c r="Z11" i="3"/>
  <c r="Z18" i="3"/>
  <c r="J18" i="3"/>
  <c r="J14" i="3"/>
  <c r="Z14" i="3"/>
  <c r="J15" i="3"/>
  <c r="Z15" i="3"/>
  <c r="J62" i="5"/>
  <c r="J60" i="5"/>
  <c r="J61" i="5"/>
  <c r="J64" i="5"/>
  <c r="J56" i="5"/>
  <c r="J54" i="5"/>
  <c r="J71" i="5" s="1"/>
  <c r="J57" i="5"/>
  <c r="J58" i="5"/>
  <c r="J38" i="5"/>
  <c r="J39" i="5"/>
  <c r="J33" i="5"/>
  <c r="J37" i="5"/>
  <c r="J41" i="5"/>
  <c r="J31" i="5"/>
  <c r="J48" i="5" s="1"/>
  <c r="J34" i="5"/>
  <c r="J35" i="5"/>
  <c r="J15" i="5"/>
  <c r="J8" i="5"/>
  <c r="J25" i="5" s="1"/>
  <c r="J13" i="5"/>
  <c r="J17" i="5"/>
  <c r="J12" i="5"/>
  <c r="J16" i="5"/>
  <c r="J11" i="5"/>
  <c r="Z27" i="7"/>
  <c r="J27" i="7"/>
  <c r="M18" i="7"/>
  <c r="J48" i="3" l="1"/>
  <c r="J46" i="3" s="1"/>
  <c r="J94" i="3"/>
  <c r="J92" i="3" s="1"/>
  <c r="J163" i="3"/>
  <c r="J161" i="3" s="1"/>
  <c r="J186" i="3"/>
  <c r="J184" i="3" s="1"/>
  <c r="J255" i="3"/>
  <c r="J253" i="3" s="1"/>
  <c r="J278" i="3"/>
  <c r="J276" i="3" s="1"/>
  <c r="J23" i="5"/>
  <c r="J76" i="5" s="1"/>
  <c r="J230" i="3"/>
  <c r="J207" i="3"/>
  <c r="J138" i="3"/>
  <c r="J115" i="3"/>
  <c r="J69" i="3"/>
  <c r="J23" i="3"/>
  <c r="J46" i="5"/>
  <c r="J77" i="5" s="1"/>
  <c r="J69" i="5" l="1"/>
  <c r="J78" i="5" s="1"/>
  <c r="I82" i="5" s="1"/>
  <c r="AB18" i="7"/>
  <c r="AD19" i="7" l="1"/>
  <c r="X19" i="7" s="1"/>
  <c r="AD20" i="7"/>
  <c r="X20" i="7" s="1"/>
  <c r="AD21" i="7"/>
  <c r="X21" i="7" s="1"/>
  <c r="AD22" i="7"/>
  <c r="X22" i="7" s="1"/>
  <c r="AD23" i="7"/>
  <c r="X23" i="7" s="1"/>
  <c r="AD24" i="7"/>
  <c r="X24" i="7" s="1"/>
  <c r="AD25" i="7"/>
  <c r="X25" i="7" s="1"/>
  <c r="AD28" i="7"/>
  <c r="X28" i="7" s="1"/>
  <c r="AD18" i="7"/>
  <c r="X18" i="7" s="1"/>
  <c r="AC19" i="7"/>
  <c r="AC20" i="7"/>
  <c r="AC21" i="7"/>
  <c r="AC22" i="7"/>
  <c r="AC23" i="7"/>
  <c r="AC24" i="7"/>
  <c r="AC25" i="7"/>
  <c r="AC28" i="7"/>
  <c r="AC18" i="7"/>
  <c r="AB19" i="7"/>
  <c r="AB20" i="7"/>
  <c r="AB21" i="7"/>
  <c r="AB22" i="7"/>
  <c r="AB23" i="7"/>
  <c r="AB24" i="7"/>
  <c r="AB25" i="7"/>
  <c r="AB28" i="7"/>
  <c r="O19" i="7"/>
  <c r="U19" i="7" s="1"/>
  <c r="O20" i="7"/>
  <c r="U20" i="7" s="1"/>
  <c r="O21" i="7"/>
  <c r="U21" i="7" s="1"/>
  <c r="O22" i="7"/>
  <c r="U22" i="7" s="1"/>
  <c r="O23" i="7"/>
  <c r="U23" i="7" s="1"/>
  <c r="O24" i="7"/>
  <c r="U24" i="7" s="1"/>
  <c r="O25" i="7"/>
  <c r="U25" i="7" s="1"/>
  <c r="O28" i="7"/>
  <c r="U28" i="7" s="1"/>
  <c r="O18" i="7"/>
  <c r="U18" i="7" s="1"/>
  <c r="M19" i="7"/>
  <c r="M20" i="7"/>
  <c r="M21" i="7"/>
  <c r="M22" i="7"/>
  <c r="M23" i="7"/>
  <c r="M24" i="7"/>
  <c r="M25" i="7"/>
  <c r="M28" i="7"/>
  <c r="AC29" i="7" l="1"/>
  <c r="R24" i="7"/>
  <c r="S24" i="7" s="1"/>
  <c r="W24" i="7"/>
  <c r="R20" i="7"/>
  <c r="S20" i="7" s="1"/>
  <c r="W20" i="7"/>
  <c r="R25" i="7"/>
  <c r="S25" i="7" s="1"/>
  <c r="W25" i="7"/>
  <c r="R18" i="7"/>
  <c r="S18" i="7" s="1"/>
  <c r="R23" i="7"/>
  <c r="S23" i="7" s="1"/>
  <c r="W23" i="7"/>
  <c r="R19" i="7"/>
  <c r="S19" i="7" s="1"/>
  <c r="W19" i="7"/>
  <c r="R21" i="7"/>
  <c r="S21" i="7" s="1"/>
  <c r="W21" i="7"/>
  <c r="R22" i="7"/>
  <c r="S22" i="7" s="1"/>
  <c r="W22" i="7"/>
  <c r="N28" i="7"/>
  <c r="T28" i="7" s="1"/>
  <c r="R28" i="7"/>
  <c r="S28" i="7" s="1"/>
  <c r="W28" i="7"/>
  <c r="Y28" i="7"/>
  <c r="Y22" i="7"/>
  <c r="Y18" i="7"/>
  <c r="Y23" i="7"/>
  <c r="Y19" i="7"/>
  <c r="Y25" i="7"/>
  <c r="Y21" i="7"/>
  <c r="Y24" i="7"/>
  <c r="Y20" i="7"/>
  <c r="N24" i="7"/>
  <c r="T24" i="7" s="1"/>
  <c r="N22" i="7"/>
  <c r="T22" i="7" s="1"/>
  <c r="N23" i="7"/>
  <c r="T23" i="7" s="1"/>
  <c r="N25" i="7"/>
  <c r="T25" i="7" s="1"/>
  <c r="N21" i="7"/>
  <c r="T21" i="7" s="1"/>
  <c r="N20" i="7"/>
  <c r="T20" i="7" s="1"/>
  <c r="N19" i="7"/>
  <c r="T19" i="7" s="1"/>
  <c r="N18" i="7"/>
  <c r="T18" i="7" s="1"/>
  <c r="J257" i="3"/>
  <c r="E41" i="4" s="1"/>
  <c r="J280" i="3"/>
  <c r="E43" i="4" s="1"/>
  <c r="J234" i="3"/>
  <c r="E39" i="4" s="1"/>
  <c r="J211" i="3"/>
  <c r="E37" i="4" s="1"/>
  <c r="J188" i="3"/>
  <c r="E35" i="4" s="1"/>
  <c r="J165" i="3"/>
  <c r="E33" i="4" s="1"/>
  <c r="J142" i="3"/>
  <c r="E31" i="4" s="1"/>
  <c r="J119" i="3"/>
  <c r="E29" i="4" s="1"/>
  <c r="J96" i="3"/>
  <c r="E27" i="4" s="1"/>
  <c r="J73" i="3"/>
  <c r="E25" i="4" s="1"/>
  <c r="J23" i="7" l="1"/>
  <c r="P32" i="7"/>
  <c r="A33" i="7"/>
  <c r="A35" i="7"/>
  <c r="J20" i="7"/>
  <c r="J21" i="7"/>
  <c r="J22" i="7"/>
  <c r="J19" i="7"/>
  <c r="J25" i="7"/>
  <c r="J28" i="7"/>
  <c r="J24" i="7"/>
  <c r="Z23" i="7"/>
  <c r="Z21" i="7"/>
  <c r="Z18" i="7"/>
  <c r="J18" i="7" s="1"/>
  <c r="J36" i="7" s="1"/>
  <c r="Z25" i="7"/>
  <c r="Z22" i="7"/>
  <c r="Z24" i="7"/>
  <c r="Z20" i="7"/>
  <c r="Z19" i="7"/>
  <c r="Z28" i="7"/>
  <c r="A36" i="7"/>
  <c r="A34" i="7"/>
  <c r="J35" i="7" l="1"/>
  <c r="J33" i="7" s="1"/>
  <c r="G36" i="7" l="1"/>
  <c r="I36" i="7"/>
  <c r="I35" i="7"/>
  <c r="G35" i="7"/>
  <c r="B23" i="4" l="1"/>
  <c r="B41" i="4"/>
  <c r="B39" i="4"/>
  <c r="B29" i="4"/>
  <c r="B25" i="4"/>
  <c r="B31" i="4" l="1"/>
  <c r="B35" i="4"/>
  <c r="B43" i="4"/>
  <c r="B36" i="4"/>
  <c r="B37" i="4"/>
  <c r="B27" i="4"/>
  <c r="B21" i="4"/>
  <c r="B40" i="4"/>
  <c r="B38" i="4"/>
  <c r="B34" i="4"/>
  <c r="B22" i="4"/>
  <c r="G82" i="5" l="1"/>
  <c r="B33" i="4"/>
  <c r="F39" i="4"/>
  <c r="J39" i="4" s="1"/>
  <c r="F41" i="4"/>
  <c r="J41" i="4" s="1"/>
  <c r="B42" i="4"/>
  <c r="F45" i="4" s="1"/>
  <c r="B20" i="4"/>
  <c r="B30" i="4"/>
  <c r="B28" i="4"/>
  <c r="B24" i="4"/>
  <c r="B26" i="4"/>
  <c r="B32" i="4"/>
  <c r="F43" i="4" l="1"/>
  <c r="J43" i="4" s="1"/>
  <c r="J45" i="4"/>
  <c r="F37" i="4"/>
  <c r="J37" i="4" s="1"/>
  <c r="F35" i="4"/>
  <c r="J35" i="4" s="1"/>
  <c r="F33" i="4"/>
  <c r="J33" i="4" s="1"/>
  <c r="F25" i="4"/>
  <c r="J25" i="4" s="1"/>
  <c r="F27" i="4"/>
  <c r="J27" i="4" s="1"/>
  <c r="F31" i="4"/>
  <c r="J31" i="4" s="1"/>
  <c r="F29" i="4"/>
  <c r="J29" i="4" s="1"/>
  <c r="N33" i="4" l="1"/>
  <c r="P33" i="4" l="1"/>
  <c r="L33" i="4"/>
</calcChain>
</file>

<file path=xl/sharedStrings.xml><?xml version="1.0" encoding="utf-8"?>
<sst xmlns="http://schemas.openxmlformats.org/spreadsheetml/2006/main" count="940" uniqueCount="132">
  <si>
    <t xml:space="preserve">Enter: </t>
  </si>
  <si>
    <t>The start and end date the member was on a particular FTE salary and enter the FTE figure</t>
  </si>
  <si>
    <t>The FTE figures for each period and any pensionable extras (See example below)</t>
  </si>
  <si>
    <t>Example</t>
  </si>
  <si>
    <t>NI</t>
  </si>
  <si>
    <t>Name</t>
  </si>
  <si>
    <t>Monthly amount</t>
  </si>
  <si>
    <t>Annual amount</t>
  </si>
  <si>
    <t>Started</t>
  </si>
  <si>
    <t>Ended</t>
  </si>
  <si>
    <t>Fte salary</t>
  </si>
  <si>
    <t>hon</t>
  </si>
  <si>
    <t>emol</t>
  </si>
  <si>
    <t>FP</t>
  </si>
  <si>
    <t xml:space="preserve">One off Payments </t>
  </si>
  <si>
    <r>
      <rPr>
        <b/>
        <sz val="10"/>
        <color theme="1"/>
        <rFont val="Arial"/>
        <family val="2"/>
      </rPr>
      <t xml:space="preserve">Days Covered in Month A   </t>
    </r>
    <r>
      <rPr>
        <sz val="10"/>
        <color theme="1"/>
        <rFont val="Arial"/>
        <family val="2"/>
      </rPr>
      <t xml:space="preserve"> e.g. if 20/04/19 then it will be 20</t>
    </r>
  </si>
  <si>
    <r>
      <rPr>
        <b/>
        <sz val="10"/>
        <color theme="1"/>
        <rFont val="Arial"/>
        <family val="2"/>
      </rPr>
      <t xml:space="preserve">Days Remaining in Month A   </t>
    </r>
    <r>
      <rPr>
        <sz val="10"/>
        <color theme="1"/>
        <rFont val="Arial"/>
        <family val="2"/>
      </rPr>
      <t xml:space="preserve">       e.g. if 20/04/19 then it will be 11</t>
    </r>
  </si>
  <si>
    <r>
      <t xml:space="preserve">Days Covered in Month B     </t>
    </r>
    <r>
      <rPr>
        <sz val="10"/>
        <color theme="1"/>
        <rFont val="Arial"/>
        <family val="2"/>
      </rPr>
      <t>e.g. if 19/04/20 then it will be 19</t>
    </r>
  </si>
  <si>
    <r>
      <t xml:space="preserve">Days in Month respective months </t>
    </r>
    <r>
      <rPr>
        <sz val="10"/>
        <color theme="1"/>
        <rFont val="Arial"/>
        <family val="2"/>
      </rPr>
      <t>e.g. if 20/04/19, the month is April, thus 30 days in April</t>
    </r>
  </si>
  <si>
    <r>
      <t xml:space="preserve">Are days in both months the same? </t>
    </r>
    <r>
      <rPr>
        <sz val="10"/>
        <color theme="1"/>
        <rFont val="Arial"/>
        <family val="2"/>
      </rPr>
      <t>(Does Column P = Q? If Yes, then 1</t>
    </r>
  </si>
  <si>
    <t>if months = 0 and Days in months same, then days between / Q</t>
  </si>
  <si>
    <r>
      <t xml:space="preserve">Days Remaining in month ÷ Days in month (N÷P)           </t>
    </r>
    <r>
      <rPr>
        <sz val="10"/>
        <color theme="1"/>
        <rFont val="Arial"/>
        <family val="2"/>
      </rPr>
      <t>e.g. if 20/04/19 then it will be 11/30</t>
    </r>
  </si>
  <si>
    <t>IF O does not equal Q then (O÷Q) if it does, if difference between Dates A and B are greater than number of days in month, then 1</t>
  </si>
  <si>
    <r>
      <rPr>
        <b/>
        <sz val="10"/>
        <color theme="1"/>
        <rFont val="Arial"/>
        <family val="2"/>
      </rPr>
      <t xml:space="preserve">Difference between Two dates </t>
    </r>
    <r>
      <rPr>
        <sz val="10"/>
        <color theme="1"/>
        <rFont val="Arial"/>
        <family val="2"/>
      </rPr>
      <t>(Date B-Date A)</t>
    </r>
  </si>
  <si>
    <r>
      <rPr>
        <b/>
        <sz val="10"/>
        <color theme="1"/>
        <rFont val="Arial"/>
        <family val="2"/>
      </rPr>
      <t>Is Difference between two dates greater than Days in a Month</t>
    </r>
    <r>
      <rPr>
        <sz val="10"/>
        <color theme="1"/>
        <rFont val="Arial"/>
        <family val="2"/>
      </rPr>
      <t xml:space="preserve">                 (Is Col V &gt; Col P)</t>
    </r>
  </si>
  <si>
    <r>
      <rPr>
        <b/>
        <sz val="10"/>
        <color theme="1"/>
        <rFont val="Arial"/>
        <family val="2"/>
      </rPr>
      <t xml:space="preserve">Number of Full Months between the two dates      </t>
    </r>
    <r>
      <rPr>
        <sz val="10"/>
        <color theme="1"/>
        <rFont val="Arial"/>
        <family val="2"/>
      </rPr>
      <t>(Col A and B)</t>
    </r>
  </si>
  <si>
    <t>Do dates cover 11 months plus 1 month i.e. whole year? (If Col T = 11, does Col W = Q)</t>
  </si>
  <si>
    <t>If Dates cover whole year, what is the FP?</t>
  </si>
  <si>
    <t>Rounded full year FP</t>
  </si>
  <si>
    <t>Days Covered in Month B</t>
  </si>
  <si>
    <t>Days between Date A and B</t>
  </si>
  <si>
    <t>First Day of the Following Month</t>
  </si>
  <si>
    <t>Monthly Amount</t>
  </si>
  <si>
    <t>Annual Amount</t>
  </si>
  <si>
    <t>FTE Salary</t>
  </si>
  <si>
    <t>Hon or other</t>
  </si>
  <si>
    <t>Emol</t>
  </si>
  <si>
    <t>Col A</t>
  </si>
  <si>
    <t>Col P - Col M</t>
  </si>
  <si>
    <t>Col B</t>
  </si>
  <si>
    <t>(if Col Y = 1, what is Col J)</t>
  </si>
  <si>
    <t>(C18+(D18*12)+(E18*12)+(F18*12)+G18+H18+I18)</t>
  </si>
  <si>
    <t>If o=1 and AC29 = 365, then 1</t>
  </si>
  <si>
    <t>Leap Year</t>
  </si>
  <si>
    <t>Best of Last 3 years</t>
  </si>
  <si>
    <t>Calculate the Final Pay figures for the last 3 years using the FP calcs below. The best of the 3 figures will appear in the box at the bottom</t>
  </si>
  <si>
    <t>Earliest Year (Can be Full or Part Year)</t>
  </si>
  <si>
    <t>Days Covered in Month A</t>
  </si>
  <si>
    <t>Days Remaining in Month A</t>
  </si>
  <si>
    <t>Days in Month respective months</t>
  </si>
  <si>
    <t>Are days in both months the same</t>
  </si>
  <si>
    <t>(N÷P)</t>
  </si>
  <si>
    <t>(Date B-Date A)</t>
  </si>
  <si>
    <t>Is Col W &gt; Col P</t>
  </si>
  <si>
    <t>Number of Months between the two dates</t>
  </si>
  <si>
    <t>(if Vol V = 1, what is Col J)</t>
  </si>
  <si>
    <t>(C18+(D18*12)+(E18*12)+(F18*12)+G18+H18+I1)</t>
  </si>
  <si>
    <t>Part Year</t>
  </si>
  <si>
    <t>Leap year</t>
  </si>
  <si>
    <t>Penultimate Year (Must be Full Year)</t>
  </si>
  <si>
    <t>Last Year (Must be Full Year)</t>
  </si>
  <si>
    <t>Last Day of Period</t>
  </si>
  <si>
    <t>Amount</t>
  </si>
  <si>
    <t>Best of the last 3 years</t>
  </si>
  <si>
    <t>Best Average 3 in 10 Years</t>
  </si>
  <si>
    <r>
      <t xml:space="preserve">If a members final pay figure has dropped at any point during the last 10 years prior to leaving, we require the best average of any 3 consecutive years during that period. In order for this to be calculated, we need the last 12 years final pay figures. Please calculate these final pay figures using the FP calcs below; start with the earliest year as year 1 and the latest year (year member left) as year 12.                                                                                                                                                             </t>
    </r>
    <r>
      <rPr>
        <b/>
        <sz val="10"/>
        <color theme="1"/>
        <rFont val="Arial"/>
        <family val="2"/>
      </rPr>
      <t>Please note:</t>
    </r>
    <r>
      <rPr>
        <sz val="10"/>
        <color theme="1"/>
        <rFont val="Arial"/>
        <family val="2"/>
      </rPr>
      <t xml:space="preserve"> the periods should run from 1st April to 31st March including the final full year even if the end date may be different e.g. if the end date is 30/09/18, the final year calc should be 01/04/17 - 31/03/18 as this was the last </t>
    </r>
    <r>
      <rPr>
        <b/>
        <sz val="10"/>
        <color theme="1"/>
        <rFont val="Arial"/>
        <family val="2"/>
      </rPr>
      <t>full</t>
    </r>
    <r>
      <rPr>
        <sz val="10"/>
        <color theme="1"/>
        <rFont val="Arial"/>
        <family val="2"/>
      </rPr>
      <t xml:space="preserve"> year the employee worked. The information will then pull through to the next tab for us to use in the calculation.</t>
    </r>
  </si>
  <si>
    <t>Year 1 (earliest)</t>
  </si>
  <si>
    <t>Year 2</t>
  </si>
  <si>
    <t>Year 3</t>
  </si>
  <si>
    <t>Year 4</t>
  </si>
  <si>
    <t>Year 5</t>
  </si>
  <si>
    <t>Year 6</t>
  </si>
  <si>
    <t>Year 7</t>
  </si>
  <si>
    <t>Year 8</t>
  </si>
  <si>
    <t>Year 9</t>
  </si>
  <si>
    <t>Year 10</t>
  </si>
  <si>
    <t>Year 11</t>
  </si>
  <si>
    <t>Year 12</t>
  </si>
  <si>
    <t>Year 13 (Most recent)</t>
  </si>
  <si>
    <t>Notification of Pensionable Employee Leaving Service</t>
  </si>
  <si>
    <t>Surname &amp; Initials</t>
  </si>
  <si>
    <t>Pay Number</t>
  </si>
  <si>
    <t>Date of Birth</t>
  </si>
  <si>
    <t>Leaving Date</t>
  </si>
  <si>
    <t>Under the rules of the pension scheme the employee can use the average FP of any three</t>
  </si>
  <si>
    <t xml:space="preserve">consecutive years over a maximum of the last ten years before leaving. </t>
  </si>
  <si>
    <t>Information is pulled through from the workings tab and gives you the average for every 3 consecutive year period plus Pensions Increase</t>
  </si>
  <si>
    <t>The correct PI figures are pulled in based on the leaving date.</t>
  </si>
  <si>
    <t>For Pensions Team Use:</t>
  </si>
  <si>
    <t>Year 1 FP</t>
  </si>
  <si>
    <t>Year 2 FP</t>
  </si>
  <si>
    <t>Year Range</t>
  </si>
  <si>
    <t>Last Date in Period</t>
  </si>
  <si>
    <t>Average</t>
  </si>
  <si>
    <t>Average after PI</t>
  </si>
  <si>
    <t>Year 3 FP</t>
  </si>
  <si>
    <t xml:space="preserve">Year 1,2,3 </t>
  </si>
  <si>
    <t>x</t>
  </si>
  <si>
    <t>=</t>
  </si>
  <si>
    <t>Year 4 FP</t>
  </si>
  <si>
    <t xml:space="preserve">Year 2,3,4 </t>
  </si>
  <si>
    <t>Year 5 FP</t>
  </si>
  <si>
    <t xml:space="preserve">Year 3,4,5 </t>
  </si>
  <si>
    <t>Year 6 FP</t>
  </si>
  <si>
    <t>Best 3 year average in last 10 years</t>
  </si>
  <si>
    <t xml:space="preserve">Year 4,5,6 </t>
  </si>
  <si>
    <t>Year 7 FP</t>
  </si>
  <si>
    <t>Amount (inc PI)</t>
  </si>
  <si>
    <t xml:space="preserve">Figure to use </t>
  </si>
  <si>
    <t xml:space="preserve">Year 5,6,7 </t>
  </si>
  <si>
    <t>Year 8 FP</t>
  </si>
  <si>
    <t xml:space="preserve">Year 6,7,8 </t>
  </si>
  <si>
    <t>Year 9 FP</t>
  </si>
  <si>
    <t>Year 7,8,9</t>
  </si>
  <si>
    <t>Year 10 FP</t>
  </si>
  <si>
    <t xml:space="preserve">Year 8,9,10 </t>
  </si>
  <si>
    <t>Year 11 FP</t>
  </si>
  <si>
    <t xml:space="preserve">Year 9,10,11 </t>
  </si>
  <si>
    <t>Year 12 FP</t>
  </si>
  <si>
    <t xml:space="preserve">Year 10,11,12 </t>
  </si>
  <si>
    <t>Year 13 FP</t>
  </si>
  <si>
    <t>Year 11,12,13</t>
  </si>
  <si>
    <t>Year</t>
  </si>
  <si>
    <t>PI</t>
  </si>
  <si>
    <t>Notes:</t>
  </si>
  <si>
    <t>A new Final Pay calculator has been developed which is designed to be more user friendly.</t>
  </si>
  <si>
    <t>The general look has not changed much but please note some key new features:</t>
  </si>
  <si>
    <r>
      <rPr>
        <b/>
        <sz val="12"/>
        <color theme="1"/>
        <rFont val="Arial"/>
        <family val="2"/>
      </rPr>
      <t>No more months and days</t>
    </r>
    <r>
      <rPr>
        <sz val="12"/>
        <color theme="1"/>
        <rFont val="Arial"/>
        <family val="2"/>
      </rPr>
      <t xml:space="preserve"> – You no longer need to enter the part year months or part month days onto the FP calc. Simply enter the start date, end date and the FTE, plus any pensionable extras, and it will work it out automatically.</t>
    </r>
  </si>
  <si>
    <r>
      <rPr>
        <b/>
        <sz val="12"/>
        <color theme="1"/>
        <rFont val="Arial"/>
        <family val="2"/>
      </rPr>
      <t xml:space="preserve">Annual and Part Year calc’s combined </t>
    </r>
    <r>
      <rPr>
        <sz val="12"/>
        <color theme="1"/>
        <rFont val="Arial"/>
        <family val="2"/>
      </rPr>
      <t xml:space="preserve">- </t>
    </r>
    <r>
      <rPr>
        <b/>
        <sz val="12"/>
        <color theme="1"/>
        <rFont val="Arial"/>
        <family val="2"/>
      </rPr>
      <t> </t>
    </r>
    <r>
      <rPr>
        <sz val="12"/>
        <color theme="1"/>
        <rFont val="Arial"/>
        <family val="2"/>
      </rPr>
      <t>T</t>
    </r>
    <r>
      <rPr>
        <sz val="12"/>
        <color theme="1"/>
        <rFont val="Arial"/>
        <family val="2"/>
      </rPr>
      <t>he calc will recognise when the dates do not cover an entire year and calculate the part-year or leap year figure automatically. There is a message that appears asking whether the member worked the full year and indicates what to do next accordingly.</t>
    </r>
  </si>
  <si>
    <r>
      <rPr>
        <b/>
        <sz val="12"/>
        <color theme="1"/>
        <rFont val="Arial"/>
        <family val="2"/>
      </rPr>
      <t>Best of Last 3</t>
    </r>
    <r>
      <rPr>
        <sz val="12"/>
        <color theme="1"/>
        <rFont val="Arial"/>
        <family val="2"/>
      </rPr>
      <t xml:space="preserve"> – A new feature to the FP calc. Fill in the three FP calc’s and it will give the highest FP and the last day of that particular period.</t>
    </r>
  </si>
  <si>
    <r>
      <rPr>
        <b/>
        <sz val="12"/>
        <color theme="1"/>
        <rFont val="Arial"/>
        <family val="2"/>
      </rPr>
      <t>3 in 10</t>
    </r>
    <r>
      <rPr>
        <sz val="12"/>
        <color theme="1"/>
        <rFont val="Arial"/>
        <family val="2"/>
      </rPr>
      <t xml:space="preserve"> – This has been completely automated. As the employer, you will still need to complete the 12 individual FP calc’s but all of the information will pull through to the next tab. </t>
    </r>
    <r>
      <rPr>
        <b/>
        <sz val="12"/>
        <color theme="1"/>
        <rFont val="Arial"/>
        <family val="2"/>
      </rPr>
      <t>Please note:</t>
    </r>
    <r>
      <rPr>
        <sz val="12"/>
        <color theme="1"/>
        <rFont val="Arial"/>
        <family val="2"/>
      </rPr>
      <t xml:space="preserve"> Although it is called the best of 3 in 10, we require the last 12 years FP figures in order to calculate the average of the 10th year.</t>
    </r>
  </si>
  <si>
    <t>If you have any questions about any of its features or need assistance in using the calc, please contact your employer liaison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</si>
</sst>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mm/dd/yy"/>
    <numFmt numFmtId="166" formatCode="&quot;£&quot;#,##0.00;[Red]&quot;£&quot;#,##0.00"/>
    <numFmt numFmtId="167" formatCode="dd/mm/yy"/>
    <numFmt numFmtId="168" formatCode="0.000000"/>
    <numFmt numFmtId="169" formatCode="0.000"/>
    <numFmt numFmtId="171" formatCode="0.00000"/>
  </numFmts>
  <fonts count="27" x14ac:knownFonts="1">
    <font>
      <sz val="12"/>
      <color theme="1"/>
      <name val="Arial"/>
      <family val="2"/>
    </font>
    <font>
      <b/>
      <sz val="12"/>
      <color theme="1"/>
      <name val="Arial"/>
      <family val="2"/>
    </font>
    <font>
      <sz val="12"/>
      <color theme="0"/>
      <name val="Arial"/>
      <family val="2"/>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sz val="10"/>
      <color indexed="12"/>
      <name val="Arial"/>
      <family val="2"/>
    </font>
    <font>
      <sz val="10"/>
      <color indexed="48"/>
      <name val="Arial"/>
      <family val="2"/>
    </font>
    <font>
      <b/>
      <sz val="10"/>
      <color indexed="48"/>
      <name val="Arial"/>
      <family val="2"/>
    </font>
    <font>
      <sz val="10"/>
      <color theme="1"/>
      <name val="Arial"/>
      <family val="2"/>
    </font>
    <font>
      <b/>
      <sz val="10"/>
      <color rgb="FF002060"/>
      <name val="Arial"/>
      <family val="2"/>
    </font>
    <font>
      <b/>
      <sz val="10"/>
      <color theme="1"/>
      <name val="Arial"/>
      <family val="2"/>
    </font>
    <font>
      <b/>
      <sz val="11"/>
      <color rgb="FF002060"/>
      <name val="Arial"/>
      <family val="2"/>
    </font>
    <font>
      <u/>
      <sz val="10"/>
      <name val="Arial"/>
      <family val="2"/>
    </font>
    <font>
      <sz val="12"/>
      <name val="Arial"/>
      <family val="2"/>
    </font>
    <font>
      <b/>
      <sz val="12"/>
      <name val="Arial"/>
      <family val="2"/>
    </font>
    <font>
      <sz val="12"/>
      <color theme="1"/>
      <name val="Arial"/>
      <family val="2"/>
    </font>
    <font>
      <b/>
      <sz val="16"/>
      <color theme="1"/>
      <name val="Arial"/>
      <family val="2"/>
    </font>
    <font>
      <b/>
      <sz val="12"/>
      <color theme="3" tint="-0.249977111117893"/>
      <name val="Arial"/>
      <family val="2"/>
    </font>
    <font>
      <b/>
      <sz val="11"/>
      <color theme="1"/>
      <name val="Arial"/>
      <family val="2"/>
    </font>
    <font>
      <sz val="12"/>
      <color theme="3" tint="-0.249977111117893"/>
      <name val="Arial"/>
      <family val="2"/>
    </font>
    <font>
      <sz val="11"/>
      <color theme="1"/>
      <name val="Arial"/>
      <family val="2"/>
    </font>
    <font>
      <sz val="8"/>
      <name val="Arial"/>
      <family val="2"/>
    </font>
    <font>
      <sz val="11"/>
      <color theme="1"/>
      <name val="Calibri"/>
      <family val="2"/>
      <scheme val="minor"/>
    </font>
    <font>
      <sz val="10"/>
      <name val="Arial"/>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C5D9F1"/>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s>
  <cellStyleXfs count="4">
    <xf numFmtId="0" fontId="0" fillId="0" borderId="0"/>
    <xf numFmtId="0" fontId="3" fillId="0" borderId="0"/>
    <xf numFmtId="0" fontId="25" fillId="0" borderId="0"/>
    <xf numFmtId="0" fontId="26" fillId="0" borderId="0"/>
  </cellStyleXfs>
  <cellXfs count="262">
    <xf numFmtId="0" fontId="0" fillId="0" borderId="0" xfId="0"/>
    <xf numFmtId="0" fontId="16" fillId="0" borderId="0" xfId="0" applyFont="1" applyProtection="1">
      <protection hidden="1"/>
    </xf>
    <xf numFmtId="0" fontId="2" fillId="0" borderId="0" xfId="0" applyFont="1" applyProtection="1">
      <protection hidden="1"/>
    </xf>
    <xf numFmtId="0" fontId="6" fillId="0" borderId="0" xfId="1" applyFont="1" applyProtection="1">
      <protection hidden="1"/>
    </xf>
    <xf numFmtId="0" fontId="3" fillId="0" borderId="0" xfId="1" applyProtection="1">
      <protection hidden="1"/>
    </xf>
    <xf numFmtId="2" fontId="3" fillId="0" borderId="0" xfId="1" applyNumberFormat="1" applyProtection="1">
      <protection hidden="1"/>
    </xf>
    <xf numFmtId="0" fontId="0" fillId="0" borderId="0" xfId="0" applyProtection="1">
      <protection hidden="1"/>
    </xf>
    <xf numFmtId="0" fontId="4" fillId="0" borderId="0" xfId="1" applyFont="1" applyProtection="1">
      <protection hidden="1"/>
    </xf>
    <xf numFmtId="0" fontId="11" fillId="0" borderId="0" xfId="0" applyFont="1" applyAlignment="1" applyProtection="1">
      <alignment vertical="center"/>
      <protection hidden="1"/>
    </xf>
    <xf numFmtId="0" fontId="16" fillId="0" borderId="21" xfId="0" applyFont="1" applyBorder="1" applyProtection="1">
      <protection hidden="1"/>
    </xf>
    <xf numFmtId="0" fontId="19" fillId="0" borderId="0" xfId="0" applyFont="1" applyProtection="1">
      <protection hidden="1"/>
    </xf>
    <xf numFmtId="0" fontId="22" fillId="0" borderId="0" xfId="0" applyFont="1" applyProtection="1">
      <protection hidden="1"/>
    </xf>
    <xf numFmtId="167" fontId="2" fillId="0" borderId="0" xfId="0" applyNumberFormat="1" applyFont="1" applyProtection="1">
      <protection hidden="1"/>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 fillId="0" borderId="0" xfId="0" applyFont="1" applyProtection="1">
      <protection hidden="1"/>
    </xf>
    <xf numFmtId="167" fontId="16" fillId="0" borderId="0" xfId="0" applyNumberFormat="1" applyFont="1" applyProtection="1">
      <protection hidden="1"/>
    </xf>
    <xf numFmtId="0" fontId="4" fillId="0" borderId="0" xfId="1" applyFont="1" applyAlignment="1" applyProtection="1">
      <alignment horizontal="center" vertical="center"/>
      <protection hidden="1"/>
    </xf>
    <xf numFmtId="0" fontId="13" fillId="0" borderId="0" xfId="0" applyFont="1" applyAlignment="1" applyProtection="1">
      <alignment horizontal="center"/>
      <protection hidden="1"/>
    </xf>
    <xf numFmtId="0" fontId="17" fillId="0" borderId="0" xfId="1" applyFont="1" applyAlignment="1" applyProtection="1">
      <alignment horizontal="left"/>
      <protection hidden="1"/>
    </xf>
    <xf numFmtId="0" fontId="4" fillId="0" borderId="0" xfId="1" applyFont="1" applyAlignment="1" applyProtection="1">
      <alignment horizontal="left"/>
      <protection hidden="1"/>
    </xf>
    <xf numFmtId="0" fontId="3" fillId="0" borderId="0" xfId="1" applyAlignment="1" applyProtection="1">
      <alignment horizontal="center"/>
      <protection hidden="1"/>
    </xf>
    <xf numFmtId="14" fontId="0" fillId="0" borderId="0" xfId="0" applyNumberFormat="1" applyProtection="1">
      <protection hidden="1"/>
    </xf>
    <xf numFmtId="0" fontId="3" fillId="0" borderId="0" xfId="1" quotePrefix="1" applyProtection="1">
      <protection hidden="1"/>
    </xf>
    <xf numFmtId="0" fontId="17" fillId="0" borderId="0" xfId="1" quotePrefix="1" applyFont="1" applyProtection="1">
      <protection hidden="1"/>
    </xf>
    <xf numFmtId="0" fontId="0" fillId="0" borderId="0" xfId="0" applyAlignment="1" applyProtection="1">
      <alignment horizontal="center"/>
      <protection hidden="1"/>
    </xf>
    <xf numFmtId="0" fontId="3" fillId="0" borderId="28" xfId="1" applyBorder="1" applyAlignment="1" applyProtection="1">
      <alignment vertical="center"/>
      <protection hidden="1"/>
    </xf>
    <xf numFmtId="164" fontId="11" fillId="0" borderId="29" xfId="0" applyNumberFormat="1" applyFont="1" applyBorder="1" applyAlignment="1" applyProtection="1">
      <alignment vertical="center"/>
      <protection hidden="1"/>
    </xf>
    <xf numFmtId="0" fontId="0" fillId="0" borderId="21" xfId="0" applyBorder="1" applyAlignment="1" applyProtection="1">
      <alignment vertical="center"/>
      <protection hidden="1"/>
    </xf>
    <xf numFmtId="164" fontId="0" fillId="0" borderId="0" xfId="0" applyNumberFormat="1" applyAlignment="1" applyProtection="1">
      <alignment horizontal="center" vertical="center"/>
      <protection hidden="1"/>
    </xf>
    <xf numFmtId="0" fontId="11" fillId="0" borderId="30" xfId="0" applyFont="1" applyBorder="1" applyAlignment="1" applyProtection="1">
      <alignment vertical="center"/>
      <protection hidden="1"/>
    </xf>
    <xf numFmtId="164" fontId="11" fillId="0" borderId="31" xfId="0" applyNumberFormat="1" applyFont="1" applyBorder="1" applyAlignment="1" applyProtection="1">
      <alignment vertical="center"/>
      <protection hidden="1"/>
    </xf>
    <xf numFmtId="0" fontId="21" fillId="0" borderId="0" xfId="0" applyFont="1" applyAlignment="1" applyProtection="1">
      <alignment horizontal="center"/>
      <protection hidden="1"/>
    </xf>
    <xf numFmtId="0" fontId="11" fillId="0" borderId="35" xfId="0" applyFont="1" applyBorder="1" applyAlignment="1" applyProtection="1">
      <alignment vertical="center"/>
      <protection hidden="1"/>
    </xf>
    <xf numFmtId="164" fontId="11" fillId="0" borderId="36" xfId="0" applyNumberFormat="1" applyFont="1" applyBorder="1" applyAlignment="1" applyProtection="1">
      <alignment vertical="center"/>
      <protection hidden="1"/>
    </xf>
    <xf numFmtId="0" fontId="11" fillId="0" borderId="0" xfId="0" applyFont="1" applyProtection="1">
      <protection hidden="1"/>
    </xf>
    <xf numFmtId="14" fontId="11" fillId="0" borderId="0" xfId="0" applyNumberFormat="1" applyFont="1" applyAlignment="1" applyProtection="1">
      <alignment horizontal="center" vertical="center"/>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164" fontId="13" fillId="0" borderId="0" xfId="0" applyNumberFormat="1" applyFont="1" applyAlignment="1" applyProtection="1">
      <alignment horizontal="center"/>
      <protection hidden="1"/>
    </xf>
    <xf numFmtId="164" fontId="11" fillId="0" borderId="0" xfId="0" applyNumberFormat="1" applyFont="1" applyAlignment="1" applyProtection="1">
      <alignment horizontal="center" vertical="center"/>
      <protection hidden="1"/>
    </xf>
    <xf numFmtId="14"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0" fontId="11" fillId="0" borderId="0" xfId="0" applyFont="1" applyAlignment="1" applyProtection="1">
      <alignment horizontal="left"/>
      <protection hidden="1"/>
    </xf>
    <xf numFmtId="0" fontId="3" fillId="0" borderId="0" xfId="0" applyFont="1" applyProtection="1">
      <protection hidden="1"/>
    </xf>
    <xf numFmtId="14" fontId="11" fillId="0" borderId="0" xfId="0" applyNumberFormat="1" applyFont="1" applyAlignment="1" applyProtection="1">
      <alignment horizontal="left"/>
      <protection hidden="1"/>
    </xf>
    <xf numFmtId="168" fontId="3" fillId="0" borderId="0" xfId="0" applyNumberFormat="1" applyFont="1" applyAlignment="1" applyProtection="1">
      <alignment horizontal="right"/>
      <protection hidden="1"/>
    </xf>
    <xf numFmtId="168" fontId="3" fillId="0" borderId="0" xfId="0" applyNumberFormat="1" applyFont="1" applyProtection="1">
      <protection hidden="1"/>
    </xf>
    <xf numFmtId="0" fontId="18" fillId="0" borderId="0" xfId="0" applyFont="1" applyAlignment="1">
      <alignment vertical="center"/>
    </xf>
    <xf numFmtId="0" fontId="18" fillId="0" borderId="0" xfId="0" applyFont="1" applyAlignment="1">
      <alignment horizontal="left" vertical="center" indent="4"/>
    </xf>
    <xf numFmtId="0" fontId="0" fillId="0" borderId="0" xfId="0" applyAlignment="1">
      <alignment horizontal="left" vertical="center" wrapText="1"/>
    </xf>
    <xf numFmtId="0" fontId="18" fillId="0" borderId="0" xfId="0" applyFont="1" applyAlignment="1">
      <alignment horizontal="left" vertical="center" wrapText="1"/>
    </xf>
    <xf numFmtId="0" fontId="0" fillId="0" borderId="0" xfId="0" applyAlignment="1">
      <alignment wrapText="1"/>
    </xf>
    <xf numFmtId="0" fontId="1" fillId="0" borderId="0" xfId="0" applyFont="1"/>
    <xf numFmtId="0" fontId="0" fillId="0" borderId="0" xfId="0" applyAlignment="1">
      <alignment vertical="center" wrapText="1"/>
    </xf>
    <xf numFmtId="164" fontId="10" fillId="0" borderId="0" xfId="1" applyNumberFormat="1" applyFont="1" applyProtection="1">
      <protection hidden="1"/>
    </xf>
    <xf numFmtId="0" fontId="7" fillId="0" borderId="0" xfId="1" applyFont="1" applyProtection="1">
      <protection hidden="1"/>
    </xf>
    <xf numFmtId="167" fontId="3" fillId="4" borderId="1" xfId="1" applyNumberFormat="1" applyFill="1" applyBorder="1" applyProtection="1">
      <protection locked="0"/>
    </xf>
    <xf numFmtId="164" fontId="3" fillId="4" borderId="1" xfId="1" applyNumberFormat="1" applyFill="1" applyBorder="1" applyProtection="1">
      <protection locked="0"/>
    </xf>
    <xf numFmtId="2" fontId="3" fillId="4" borderId="1" xfId="1" applyNumberFormat="1" applyFill="1" applyBorder="1" applyProtection="1">
      <protection locked="0"/>
    </xf>
    <xf numFmtId="4" fontId="3" fillId="4" borderId="3" xfId="1" applyNumberFormat="1" applyFill="1" applyBorder="1" applyProtection="1">
      <protection locked="0"/>
    </xf>
    <xf numFmtId="4" fontId="3" fillId="4" borderId="1" xfId="1" applyNumberFormat="1" applyFill="1" applyBorder="1" applyProtection="1">
      <protection locked="0"/>
    </xf>
    <xf numFmtId="167" fontId="3" fillId="4" borderId="5" xfId="1" applyNumberFormat="1" applyFill="1" applyBorder="1" applyProtection="1">
      <protection locked="0"/>
    </xf>
    <xf numFmtId="0" fontId="4" fillId="0" borderId="4" xfId="1" applyFont="1" applyBorder="1" applyProtection="1">
      <protection hidden="1"/>
    </xf>
    <xf numFmtId="0" fontId="4" fillId="0" borderId="1" xfId="1" applyFont="1" applyBorder="1" applyProtection="1">
      <protection hidden="1"/>
    </xf>
    <xf numFmtId="0" fontId="4" fillId="0" borderId="5" xfId="1" applyFont="1" applyBorder="1" applyAlignment="1" applyProtection="1">
      <alignment horizontal="center"/>
      <protection hidden="1"/>
    </xf>
    <xf numFmtId="1" fontId="4" fillId="0" borderId="4" xfId="1" applyNumberFormat="1" applyFont="1" applyBorder="1" applyAlignment="1" applyProtection="1">
      <alignment horizontal="center"/>
      <protection hidden="1"/>
    </xf>
    <xf numFmtId="164" fontId="6" fillId="0" borderId="0" xfId="1" applyNumberFormat="1" applyFont="1" applyProtection="1">
      <protection hidden="1"/>
    </xf>
    <xf numFmtId="0" fontId="4" fillId="0" borderId="5" xfId="1" applyFont="1" applyBorder="1" applyProtection="1">
      <protection hidden="1"/>
    </xf>
    <xf numFmtId="2" fontId="4" fillId="0" borderId="4" xfId="1" applyNumberFormat="1" applyFont="1" applyBorder="1" applyAlignment="1" applyProtection="1">
      <alignment horizontal="center"/>
      <protection hidden="1"/>
    </xf>
    <xf numFmtId="0" fontId="4" fillId="0" borderId="9" xfId="1" applyFont="1" applyBorder="1" applyAlignment="1" applyProtection="1">
      <alignment horizontal="center" wrapText="1"/>
      <protection hidden="1"/>
    </xf>
    <xf numFmtId="0" fontId="4" fillId="0" borderId="17" xfId="1" applyFont="1" applyBorder="1" applyAlignment="1" applyProtection="1">
      <alignment horizontal="center"/>
      <protection hidden="1"/>
    </xf>
    <xf numFmtId="0" fontId="4" fillId="0" borderId="20" xfId="1" applyFont="1" applyBorder="1" applyAlignment="1" applyProtection="1">
      <alignment horizontal="center" wrapText="1"/>
      <protection hidden="1"/>
    </xf>
    <xf numFmtId="165" fontId="3" fillId="0" borderId="0" xfId="1" applyNumberFormat="1" applyProtection="1">
      <protection hidden="1"/>
    </xf>
    <xf numFmtId="164" fontId="3" fillId="0" borderId="0" xfId="1" applyNumberFormat="1" applyProtection="1">
      <protection hidden="1"/>
    </xf>
    <xf numFmtId="0" fontId="1" fillId="0" borderId="0" xfId="0" applyFont="1" applyAlignment="1" applyProtection="1">
      <alignment vertical="center"/>
      <protection hidden="1"/>
    </xf>
    <xf numFmtId="0" fontId="4" fillId="0" borderId="1" xfId="1" applyFont="1" applyBorder="1" applyAlignment="1" applyProtection="1">
      <alignment horizontal="center" vertical="center"/>
      <protection hidden="1"/>
    </xf>
    <xf numFmtId="0" fontId="0" fillId="2" borderId="12" xfId="0" applyFill="1" applyBorder="1" applyProtection="1">
      <protection hidden="1"/>
    </xf>
    <xf numFmtId="0" fontId="0" fillId="2" borderId="15" xfId="0" applyFill="1" applyBorder="1" applyProtection="1">
      <protection hidden="1"/>
    </xf>
    <xf numFmtId="0" fontId="13" fillId="0" borderId="1" xfId="0" applyFont="1" applyBorder="1" applyAlignment="1" applyProtection="1">
      <alignment horizontal="center"/>
      <protection hidden="1"/>
    </xf>
    <xf numFmtId="0" fontId="13" fillId="3" borderId="3" xfId="0" applyFont="1" applyFill="1" applyBorder="1" applyAlignment="1" applyProtection="1">
      <alignment horizontal="center"/>
      <protection hidden="1"/>
    </xf>
    <xf numFmtId="4" fontId="3" fillId="0" borderId="1" xfId="1" applyNumberFormat="1" applyBorder="1" applyProtection="1">
      <protection hidden="1"/>
    </xf>
    <xf numFmtId="165" fontId="4" fillId="0" borderId="0" xfId="1" applyNumberFormat="1" applyFont="1" applyAlignment="1" applyProtection="1">
      <alignment vertical="center"/>
      <protection hidden="1"/>
    </xf>
    <xf numFmtId="164" fontId="14" fillId="0" borderId="1" xfId="1" applyNumberFormat="1" applyFont="1" applyBorder="1" applyAlignment="1" applyProtection="1">
      <alignment vertical="center"/>
      <protection hidden="1"/>
    </xf>
    <xf numFmtId="0" fontId="15" fillId="0" borderId="0" xfId="1" applyFont="1" applyProtection="1">
      <protection hidden="1"/>
    </xf>
    <xf numFmtId="164" fontId="12" fillId="0" borderId="1" xfId="0" applyNumberFormat="1" applyFont="1" applyBorder="1" applyProtection="1">
      <protection hidden="1"/>
    </xf>
    <xf numFmtId="164" fontId="12" fillId="3" borderId="3" xfId="0" applyNumberFormat="1" applyFont="1" applyFill="1" applyBorder="1" applyProtection="1">
      <protection hidden="1"/>
    </xf>
    <xf numFmtId="0" fontId="6" fillId="0" borderId="13" xfId="1" applyFont="1" applyBorder="1" applyProtection="1">
      <protection hidden="1"/>
    </xf>
    <xf numFmtId="0" fontId="6" fillId="0" borderId="22" xfId="1" applyFont="1" applyBorder="1" applyProtection="1">
      <protection hidden="1"/>
    </xf>
    <xf numFmtId="165" fontId="6" fillId="0" borderId="22" xfId="1" applyNumberFormat="1" applyFont="1" applyBorder="1" applyProtection="1">
      <protection hidden="1"/>
    </xf>
    <xf numFmtId="0" fontId="3" fillId="0" borderId="22" xfId="1" applyBorder="1" applyProtection="1">
      <protection hidden="1"/>
    </xf>
    <xf numFmtId="0" fontId="3" fillId="0" borderId="16" xfId="1" applyBorder="1" applyProtection="1">
      <protection hidden="1"/>
    </xf>
    <xf numFmtId="0" fontId="6" fillId="0" borderId="23" xfId="1" applyFont="1" applyBorder="1" applyProtection="1">
      <protection hidden="1"/>
    </xf>
    <xf numFmtId="165" fontId="6" fillId="0" borderId="0" xfId="1" applyNumberFormat="1" applyFont="1" applyProtection="1">
      <protection hidden="1"/>
    </xf>
    <xf numFmtId="0" fontId="6" fillId="0" borderId="24" xfId="1" applyFont="1" applyBorder="1" applyProtection="1">
      <protection hidden="1"/>
    </xf>
    <xf numFmtId="0" fontId="7" fillId="0" borderId="25" xfId="1" applyFont="1" applyBorder="1" applyProtection="1">
      <protection hidden="1"/>
    </xf>
    <xf numFmtId="0" fontId="8" fillId="0" borderId="0" xfId="1" applyFont="1" applyProtection="1">
      <protection hidden="1"/>
    </xf>
    <xf numFmtId="0" fontId="8" fillId="0" borderId="24" xfId="1" applyFont="1" applyBorder="1" applyProtection="1">
      <protection hidden="1"/>
    </xf>
    <xf numFmtId="0" fontId="4" fillId="0" borderId="10" xfId="1" applyFont="1" applyBorder="1" applyAlignment="1" applyProtection="1">
      <alignment horizontal="center"/>
      <protection hidden="1"/>
    </xf>
    <xf numFmtId="0" fontId="4" fillId="0" borderId="7" xfId="1" applyFont="1" applyBorder="1" applyAlignment="1" applyProtection="1">
      <alignment horizontal="center"/>
      <protection hidden="1"/>
    </xf>
    <xf numFmtId="0" fontId="3" fillId="0" borderId="10" xfId="1" applyBorder="1" applyAlignment="1" applyProtection="1">
      <alignment horizontal="center"/>
      <protection hidden="1"/>
    </xf>
    <xf numFmtId="0" fontId="3" fillId="0" borderId="6" xfId="1" applyBorder="1" applyAlignment="1" applyProtection="1">
      <alignment horizontal="center"/>
      <protection hidden="1"/>
    </xf>
    <xf numFmtId="0" fontId="0" fillId="0" borderId="24" xfId="0" applyBorder="1" applyProtection="1">
      <protection hidden="1"/>
    </xf>
    <xf numFmtId="0" fontId="4" fillId="0" borderId="23" xfId="1" applyFont="1" applyBorder="1" applyProtection="1">
      <protection hidden="1"/>
    </xf>
    <xf numFmtId="0" fontId="3" fillId="0" borderId="10" xfId="1" applyBorder="1" applyProtection="1">
      <protection hidden="1"/>
    </xf>
    <xf numFmtId="0" fontId="4" fillId="0" borderId="6" xfId="1" applyFont="1" applyBorder="1" applyAlignment="1" applyProtection="1">
      <alignment horizontal="center"/>
      <protection hidden="1"/>
    </xf>
    <xf numFmtId="0" fontId="4" fillId="0" borderId="4" xfId="1" applyFont="1" applyBorder="1" applyAlignment="1" applyProtection="1">
      <alignment horizontal="center"/>
      <protection hidden="1"/>
    </xf>
    <xf numFmtId="0" fontId="4" fillId="0" borderId="3" xfId="1" applyFont="1" applyBorder="1" applyAlignment="1" applyProtection="1">
      <alignment horizontal="center"/>
      <protection hidden="1"/>
    </xf>
    <xf numFmtId="0" fontId="4" fillId="0" borderId="9" xfId="1" applyFont="1" applyBorder="1" applyAlignment="1" applyProtection="1">
      <alignment horizontal="center"/>
      <protection hidden="1"/>
    </xf>
    <xf numFmtId="0" fontId="4" fillId="0" borderId="8" xfId="1" applyFont="1" applyBorder="1" applyAlignment="1" applyProtection="1">
      <alignment horizontal="center"/>
      <protection hidden="1"/>
    </xf>
    <xf numFmtId="167" fontId="6" fillId="0" borderId="1" xfId="1" applyNumberFormat="1" applyFont="1" applyBorder="1" applyProtection="1">
      <protection hidden="1"/>
    </xf>
    <xf numFmtId="2" fontId="6" fillId="0" borderId="1" xfId="1" applyNumberFormat="1" applyFont="1" applyBorder="1" applyProtection="1">
      <protection hidden="1"/>
    </xf>
    <xf numFmtId="2" fontId="9" fillId="0" borderId="1" xfId="1" applyNumberFormat="1" applyFont="1" applyBorder="1" applyProtection="1">
      <protection hidden="1"/>
    </xf>
    <xf numFmtId="2" fontId="3" fillId="0" borderId="1" xfId="1" applyNumberFormat="1" applyBorder="1" applyProtection="1">
      <protection hidden="1"/>
    </xf>
    <xf numFmtId="2" fontId="3" fillId="0" borderId="12" xfId="1" applyNumberFormat="1" applyBorder="1" applyProtection="1">
      <protection hidden="1"/>
    </xf>
    <xf numFmtId="2" fontId="3" fillId="0" borderId="15" xfId="1" applyNumberFormat="1" applyBorder="1" applyProtection="1">
      <protection hidden="1"/>
    </xf>
    <xf numFmtId="165" fontId="8" fillId="0" borderId="23" xfId="1" applyNumberFormat="1" applyFont="1" applyBorder="1" applyProtection="1">
      <protection hidden="1"/>
    </xf>
    <xf numFmtId="165" fontId="8" fillId="0" borderId="0" xfId="1" applyNumberFormat="1" applyFont="1" applyProtection="1">
      <protection hidden="1"/>
    </xf>
    <xf numFmtId="2" fontId="6" fillId="0" borderId="0" xfId="1" applyNumberFormat="1" applyFont="1" applyProtection="1">
      <protection hidden="1"/>
    </xf>
    <xf numFmtId="166" fontId="6" fillId="0" borderId="0" xfId="1" applyNumberFormat="1" applyFont="1" applyProtection="1">
      <protection hidden="1"/>
    </xf>
    <xf numFmtId="4" fontId="6" fillId="0" borderId="3" xfId="1" applyNumberFormat="1" applyFont="1" applyBorder="1" applyProtection="1">
      <protection hidden="1"/>
    </xf>
    <xf numFmtId="0" fontId="7" fillId="0" borderId="2" xfId="1" applyFont="1" applyBorder="1" applyProtection="1">
      <protection hidden="1"/>
    </xf>
    <xf numFmtId="164" fontId="10" fillId="0" borderId="14" xfId="1" applyNumberFormat="1" applyFont="1" applyBorder="1" applyProtection="1">
      <protection hidden="1"/>
    </xf>
    <xf numFmtId="0" fontId="6" fillId="0" borderId="17" xfId="1" applyFont="1" applyBorder="1" applyProtection="1">
      <protection hidden="1"/>
    </xf>
    <xf numFmtId="0" fontId="6" fillId="0" borderId="18" xfId="1" applyFont="1" applyBorder="1" applyProtection="1">
      <protection hidden="1"/>
    </xf>
    <xf numFmtId="2" fontId="3" fillId="0" borderId="18" xfId="1" applyNumberFormat="1" applyBorder="1" applyProtection="1">
      <protection hidden="1"/>
    </xf>
    <xf numFmtId="0" fontId="3" fillId="0" borderId="18" xfId="1" applyBorder="1" applyProtection="1">
      <protection hidden="1"/>
    </xf>
    <xf numFmtId="0" fontId="7" fillId="0" borderId="18" xfId="1" applyFont="1" applyBorder="1" applyProtection="1">
      <protection hidden="1"/>
    </xf>
    <xf numFmtId="164" fontId="10" fillId="0" borderId="18" xfId="1" applyNumberFormat="1" applyFont="1" applyBorder="1" applyProtection="1">
      <protection hidden="1"/>
    </xf>
    <xf numFmtId="0" fontId="0" fillId="0" borderId="19" xfId="0" applyBorder="1" applyProtection="1">
      <protection hidden="1"/>
    </xf>
    <xf numFmtId="0" fontId="11" fillId="0" borderId="0" xfId="0" applyFont="1" applyAlignment="1" applyProtection="1">
      <alignment horizontal="center" vertical="center"/>
      <protection hidden="1"/>
    </xf>
    <xf numFmtId="0" fontId="11" fillId="0" borderId="0" xfId="1" applyFont="1" applyAlignment="1" applyProtection="1">
      <alignment horizontal="center"/>
      <protection hidden="1"/>
    </xf>
    <xf numFmtId="0" fontId="11" fillId="0" borderId="0" xfId="1"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wrapText="1"/>
      <protection hidden="1"/>
    </xf>
    <xf numFmtId="0" fontId="4" fillId="0" borderId="0" xfId="1" applyFont="1" applyAlignment="1" applyProtection="1">
      <alignment wrapText="1"/>
      <protection hidden="1"/>
    </xf>
    <xf numFmtId="0" fontId="3" fillId="0" borderId="0" xfId="1" applyAlignment="1" applyProtection="1">
      <alignment wrapText="1"/>
      <protection hidden="1"/>
    </xf>
    <xf numFmtId="2" fontId="3" fillId="0" borderId="0" xfId="1" applyNumberFormat="1" applyAlignment="1" applyProtection="1">
      <alignment wrapText="1"/>
      <protection hidden="1"/>
    </xf>
    <xf numFmtId="0" fontId="0" fillId="0" borderId="0" xfId="0" applyAlignment="1" applyProtection="1">
      <alignment wrapText="1"/>
      <protection hidden="1"/>
    </xf>
    <xf numFmtId="0" fontId="11" fillId="0" borderId="0" xfId="1" applyFont="1" applyAlignment="1" applyProtection="1">
      <alignment vertical="center" wrapText="1"/>
      <protection hidden="1"/>
    </xf>
    <xf numFmtId="0" fontId="11" fillId="0" borderId="0" xfId="0" applyFont="1" applyAlignment="1" applyProtection="1">
      <alignment horizontal="right"/>
      <protection hidden="1"/>
    </xf>
    <xf numFmtId="167" fontId="11" fillId="0" borderId="0" xfId="0" applyNumberFormat="1" applyFont="1" applyProtection="1">
      <protection hidden="1"/>
    </xf>
    <xf numFmtId="164" fontId="11" fillId="0" borderId="0" xfId="0" applyNumberFormat="1" applyFont="1" applyAlignment="1" applyProtection="1">
      <alignment horizontal="right"/>
      <protection hidden="1"/>
    </xf>
    <xf numFmtId="164" fontId="11" fillId="0" borderId="0" xfId="0" applyNumberFormat="1" applyFont="1" applyProtection="1">
      <protection hidden="1"/>
    </xf>
    <xf numFmtId="169" fontId="11" fillId="0" borderId="0" xfId="0" applyNumberFormat="1" applyFont="1" applyProtection="1">
      <protection hidden="1"/>
    </xf>
    <xf numFmtId="164" fontId="16" fillId="0" borderId="0" xfId="0" applyNumberFormat="1" applyFont="1" applyProtection="1">
      <protection hidden="1"/>
    </xf>
    <xf numFmtId="167" fontId="3" fillId="7" borderId="1" xfId="1" applyNumberFormat="1" applyFill="1" applyBorder="1" applyProtection="1">
      <protection locked="0"/>
    </xf>
    <xf numFmtId="167" fontId="3" fillId="7" borderId="5" xfId="1" applyNumberFormat="1" applyFill="1" applyBorder="1" applyProtection="1">
      <protection locked="0"/>
    </xf>
    <xf numFmtId="164" fontId="3" fillId="7" borderId="1" xfId="1" applyNumberFormat="1" applyFill="1" applyBorder="1" applyProtection="1">
      <protection locked="0"/>
    </xf>
    <xf numFmtId="2" fontId="3" fillId="7" borderId="1" xfId="1" applyNumberFormat="1" applyFill="1" applyBorder="1" applyProtection="1">
      <protection locked="0"/>
    </xf>
    <xf numFmtId="4" fontId="3" fillId="7" borderId="3" xfId="1" applyNumberFormat="1" applyFill="1" applyBorder="1" applyProtection="1">
      <protection locked="0"/>
    </xf>
    <xf numFmtId="4" fontId="3" fillId="7" borderId="1" xfId="1" applyNumberFormat="1" applyFill="1" applyBorder="1" applyProtection="1">
      <protection locked="0"/>
    </xf>
    <xf numFmtId="0" fontId="0" fillId="2" borderId="1" xfId="0" applyFill="1" applyBorder="1" applyProtection="1">
      <protection hidden="1"/>
    </xf>
    <xf numFmtId="0" fontId="11" fillId="0" borderId="22" xfId="1" applyFont="1" applyBorder="1" applyAlignment="1" applyProtection="1">
      <alignment horizontal="center"/>
      <protection hidden="1"/>
    </xf>
    <xf numFmtId="0" fontId="11" fillId="0" borderId="22" xfId="0" applyFont="1" applyBorder="1" applyAlignment="1" applyProtection="1">
      <alignment horizontal="center"/>
      <protection hidden="1"/>
    </xf>
    <xf numFmtId="169" fontId="11" fillId="0" borderId="22" xfId="0" applyNumberFormat="1" applyFont="1" applyBorder="1" applyProtection="1">
      <protection hidden="1"/>
    </xf>
    <xf numFmtId="164" fontId="11" fillId="0" borderId="22" xfId="0" applyNumberFormat="1" applyFont="1" applyBorder="1" applyAlignment="1" applyProtection="1">
      <alignment horizontal="right"/>
      <protection hidden="1"/>
    </xf>
    <xf numFmtId="164" fontId="11" fillId="0" borderId="22" xfId="0" applyNumberFormat="1" applyFont="1" applyBorder="1" applyProtection="1">
      <protection hidden="1"/>
    </xf>
    <xf numFmtId="0" fontId="11" fillId="0" borderId="22" xfId="0" applyFont="1" applyBorder="1" applyProtection="1">
      <protection hidden="1"/>
    </xf>
    <xf numFmtId="0" fontId="11" fillId="0" borderId="22" xfId="0" applyFont="1" applyBorder="1" applyAlignment="1" applyProtection="1">
      <alignment horizontal="right"/>
      <protection hidden="1"/>
    </xf>
    <xf numFmtId="167" fontId="11" fillId="0" borderId="22" xfId="0" applyNumberFormat="1" applyFont="1" applyBorder="1" applyProtection="1">
      <protection hidden="1"/>
    </xf>
    <xf numFmtId="0" fontId="11" fillId="0" borderId="0" xfId="0" applyFont="1" applyAlignment="1" applyProtection="1">
      <alignment horizontal="center" vertical="top"/>
      <protection hidden="1"/>
    </xf>
    <xf numFmtId="0" fontId="11" fillId="0" borderId="0" xfId="0" applyFont="1" applyAlignment="1" applyProtection="1">
      <alignment horizontal="center" vertical="top" wrapText="1"/>
      <protection hidden="1"/>
    </xf>
    <xf numFmtId="0" fontId="11" fillId="0" borderId="0" xfId="0" applyFont="1" applyAlignment="1" applyProtection="1">
      <alignment vertical="top" wrapText="1"/>
      <protection hidden="1"/>
    </xf>
    <xf numFmtId="2" fontId="3" fillId="0" borderId="0" xfId="0" applyNumberFormat="1" applyFont="1" applyAlignment="1" applyProtection="1">
      <alignment horizontal="right"/>
      <protection hidden="1"/>
    </xf>
    <xf numFmtId="2" fontId="11" fillId="0" borderId="0" xfId="0" applyNumberFormat="1" applyFont="1" applyAlignment="1" applyProtection="1">
      <alignment horizontal="right"/>
      <protection hidden="1"/>
    </xf>
    <xf numFmtId="168" fontId="3" fillId="0" borderId="0" xfId="1" applyNumberFormat="1" applyAlignment="1">
      <alignment horizontal="right"/>
    </xf>
    <xf numFmtId="167" fontId="3" fillId="8" borderId="1" xfId="1" applyNumberFormat="1" applyFill="1" applyBorder="1" applyProtection="1">
      <protection locked="0"/>
    </xf>
    <xf numFmtId="164" fontId="3" fillId="8" borderId="5" xfId="1" applyNumberFormat="1" applyFill="1" applyBorder="1" applyProtection="1">
      <protection locked="0"/>
    </xf>
    <xf numFmtId="2" fontId="3" fillId="8" borderId="5" xfId="1" applyNumberFormat="1" applyFill="1" applyBorder="1" applyProtection="1">
      <protection locked="0"/>
    </xf>
    <xf numFmtId="167" fontId="3" fillId="8" borderId="3" xfId="1" applyNumberFormat="1" applyFill="1" applyBorder="1" applyProtection="1">
      <protection locked="0"/>
    </xf>
    <xf numFmtId="164" fontId="3" fillId="8" borderId="19" xfId="1" applyNumberFormat="1" applyFill="1" applyBorder="1" applyProtection="1">
      <protection locked="0"/>
    </xf>
    <xf numFmtId="2" fontId="3" fillId="8" borderId="19" xfId="1" applyNumberFormat="1" applyFill="1" applyBorder="1" applyProtection="1">
      <protection locked="0"/>
    </xf>
    <xf numFmtId="167" fontId="3" fillId="8" borderId="5" xfId="1" applyNumberFormat="1" applyFill="1" applyBorder="1" applyProtection="1">
      <protection locked="0"/>
    </xf>
    <xf numFmtId="167" fontId="3" fillId="8" borderId="19" xfId="1" applyNumberFormat="1" applyFill="1" applyBorder="1" applyProtection="1">
      <protection locked="0"/>
    </xf>
    <xf numFmtId="1" fontId="0" fillId="0" borderId="0" xfId="0" applyNumberFormat="1" applyProtection="1">
      <protection hidden="1"/>
    </xf>
    <xf numFmtId="0" fontId="11" fillId="0" borderId="0" xfId="0" applyFont="1" applyAlignment="1" applyProtection="1">
      <alignment horizontal="center" vertical="top" wrapText="1"/>
      <protection hidden="1"/>
    </xf>
    <xf numFmtId="0" fontId="11" fillId="0" borderId="18" xfId="0" applyFont="1" applyBorder="1" applyAlignment="1" applyProtection="1">
      <alignment horizontal="center" vertical="top" wrapText="1"/>
      <protection hidden="1"/>
    </xf>
    <xf numFmtId="0" fontId="11" fillId="0" borderId="0" xfId="1" applyFont="1" applyAlignment="1" applyProtection="1">
      <alignment horizontal="center" vertical="top" wrapText="1"/>
      <protection hidden="1"/>
    </xf>
    <xf numFmtId="0" fontId="11" fillId="0" borderId="18" xfId="1" applyFont="1" applyBorder="1" applyAlignment="1" applyProtection="1">
      <alignment horizontal="center" vertical="top" wrapText="1"/>
      <protection hidden="1"/>
    </xf>
    <xf numFmtId="0" fontId="11" fillId="0" borderId="0" xfId="0" applyFont="1" applyAlignment="1" applyProtection="1">
      <alignment horizontal="center" wrapText="1"/>
      <protection hidden="1"/>
    </xf>
    <xf numFmtId="0" fontId="13" fillId="0" borderId="0" xfId="0" applyFont="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4" fillId="0" borderId="10" xfId="1" applyFont="1" applyBorder="1" applyAlignment="1" applyProtection="1">
      <alignment horizontal="center"/>
      <protection hidden="1"/>
    </xf>
    <xf numFmtId="0" fontId="3" fillId="0" borderId="7" xfId="1" applyBorder="1" applyAlignment="1" applyProtection="1">
      <alignment horizontal="center"/>
      <protection hidden="1"/>
    </xf>
    <xf numFmtId="0" fontId="3" fillId="0" borderId="6" xfId="1" applyBorder="1" applyAlignment="1" applyProtection="1">
      <alignment horizontal="center"/>
      <protection hidden="1"/>
    </xf>
    <xf numFmtId="0" fontId="5" fillId="0" borderId="3" xfId="1" applyFont="1" applyBorder="1" applyAlignment="1" applyProtection="1">
      <alignment horizontal="center"/>
      <protection hidden="1"/>
    </xf>
    <xf numFmtId="0" fontId="3" fillId="7" borderId="10" xfId="1" applyFill="1" applyBorder="1" applyAlignment="1" applyProtection="1">
      <alignment horizontal="left" vertical="center"/>
      <protection locked="0"/>
    </xf>
    <xf numFmtId="0" fontId="3" fillId="7" borderId="6" xfId="1" applyFill="1" applyBorder="1" applyAlignment="1" applyProtection="1">
      <alignment horizontal="left" vertical="center"/>
      <protection locked="0"/>
    </xf>
    <xf numFmtId="0" fontId="13" fillId="0" borderId="0" xfId="1" applyFont="1" applyAlignment="1" applyProtection="1">
      <alignment horizontal="center" vertical="top" wrapText="1"/>
      <protection hidden="1"/>
    </xf>
    <xf numFmtId="0" fontId="4" fillId="0" borderId="10" xfId="1" applyFont="1" applyBorder="1" applyAlignment="1" applyProtection="1">
      <alignment horizontal="center" wrapText="1"/>
      <protection hidden="1"/>
    </xf>
    <xf numFmtId="0" fontId="4" fillId="0" borderId="7" xfId="1" applyFont="1" applyBorder="1" applyAlignment="1" applyProtection="1">
      <alignment horizontal="center" wrapText="1"/>
      <protection hidden="1"/>
    </xf>
    <xf numFmtId="0" fontId="4" fillId="0" borderId="6" xfId="1" applyFont="1" applyBorder="1" applyAlignment="1" applyProtection="1">
      <alignment horizontal="center" wrapText="1"/>
      <protection hidden="1"/>
    </xf>
    <xf numFmtId="0" fontId="4" fillId="0" borderId="0" xfId="1" applyFont="1" applyAlignment="1" applyProtection="1">
      <alignment horizontal="center" vertical="center"/>
      <protection hidden="1"/>
    </xf>
    <xf numFmtId="0" fontId="4" fillId="0" borderId="4" xfId="1" applyFont="1" applyBorder="1" applyAlignment="1" applyProtection="1">
      <alignment horizontal="center" vertical="center"/>
      <protection hidden="1"/>
    </xf>
    <xf numFmtId="0" fontId="4" fillId="0" borderId="11" xfId="1" applyFont="1" applyBorder="1" applyAlignment="1" applyProtection="1">
      <alignment horizontal="center" vertical="center"/>
      <protection hidden="1"/>
    </xf>
    <xf numFmtId="0" fontId="4" fillId="0" borderId="5" xfId="1" applyFont="1" applyBorder="1" applyAlignment="1" applyProtection="1">
      <alignment horizontal="center" vertical="center"/>
      <protection hidden="1"/>
    </xf>
    <xf numFmtId="0" fontId="3" fillId="5" borderId="13" xfId="1" applyFill="1" applyBorder="1" applyAlignment="1" applyProtection="1">
      <alignment horizontal="center"/>
      <protection hidden="1"/>
    </xf>
    <xf numFmtId="0" fontId="3" fillId="5" borderId="16" xfId="1" applyFill="1" applyBorder="1" applyAlignment="1" applyProtection="1">
      <alignment horizontal="center"/>
      <protection hidden="1"/>
    </xf>
    <xf numFmtId="0" fontId="3" fillId="5" borderId="17" xfId="1" applyFill="1" applyBorder="1" applyAlignment="1" applyProtection="1">
      <alignment horizontal="center"/>
      <protection hidden="1"/>
    </xf>
    <xf numFmtId="0" fontId="3" fillId="5" borderId="19" xfId="1" applyFill="1" applyBorder="1" applyAlignment="1" applyProtection="1">
      <alignment horizontal="center"/>
      <protection hidden="1"/>
    </xf>
    <xf numFmtId="0" fontId="11" fillId="0" borderId="0" xfId="0" applyFont="1" applyAlignment="1" applyProtection="1">
      <alignment horizontal="center" vertical="center" wrapText="1"/>
      <protection hidden="1"/>
    </xf>
    <xf numFmtId="0" fontId="11" fillId="0" borderId="0" xfId="1" applyFont="1" applyAlignment="1" applyProtection="1">
      <alignment horizontal="center" wrapText="1"/>
      <protection hidden="1"/>
    </xf>
    <xf numFmtId="0" fontId="1" fillId="3" borderId="26" xfId="0" applyFont="1" applyFill="1" applyBorder="1" applyAlignment="1" applyProtection="1">
      <alignment horizontal="center" vertical="center"/>
      <protection hidden="1"/>
    </xf>
    <xf numFmtId="0" fontId="1" fillId="3" borderId="37" xfId="0" applyFont="1" applyFill="1" applyBorder="1" applyAlignment="1" applyProtection="1">
      <alignment horizontal="center" vertical="center"/>
      <protection hidden="1"/>
    </xf>
    <xf numFmtId="0" fontId="1" fillId="3" borderId="27" xfId="0" applyFont="1" applyFill="1" applyBorder="1" applyAlignment="1" applyProtection="1">
      <alignment horizontal="center" vertical="center"/>
      <protection hidden="1"/>
    </xf>
    <xf numFmtId="0" fontId="1" fillId="3" borderId="21" xfId="0" applyFont="1" applyFill="1" applyBorder="1" applyAlignment="1" applyProtection="1">
      <alignment horizontal="center" vertical="center"/>
      <protection hidden="1"/>
    </xf>
    <xf numFmtId="0" fontId="1" fillId="3" borderId="0" xfId="0" applyFont="1" applyFill="1" applyAlignment="1" applyProtection="1">
      <alignment horizontal="center" vertical="center"/>
      <protection hidden="1"/>
    </xf>
    <xf numFmtId="0" fontId="1" fillId="3" borderId="32" xfId="0" applyFont="1" applyFill="1" applyBorder="1" applyAlignment="1" applyProtection="1">
      <alignment horizontal="center" vertical="center"/>
      <protection hidden="1"/>
    </xf>
    <xf numFmtId="0" fontId="1" fillId="3" borderId="33" xfId="0" applyFont="1" applyFill="1" applyBorder="1" applyAlignment="1" applyProtection="1">
      <alignment horizontal="center" vertical="center"/>
      <protection hidden="1"/>
    </xf>
    <xf numFmtId="0" fontId="1" fillId="3" borderId="38" xfId="0" applyFont="1" applyFill="1" applyBorder="1" applyAlignment="1" applyProtection="1">
      <alignment horizontal="center" vertical="center"/>
      <protection hidden="1"/>
    </xf>
    <xf numFmtId="0" fontId="1" fillId="3" borderId="34" xfId="0" applyFont="1" applyFill="1" applyBorder="1" applyAlignment="1" applyProtection="1">
      <alignment horizontal="center" vertical="center"/>
      <protection hidden="1"/>
    </xf>
    <xf numFmtId="0" fontId="23" fillId="0" borderId="0" xfId="0" applyFont="1" applyAlignment="1" applyProtection="1">
      <alignment horizontal="left"/>
      <protection hidden="1"/>
    </xf>
    <xf numFmtId="164" fontId="20" fillId="6" borderId="26" xfId="0" applyNumberFormat="1" applyFont="1" applyFill="1" applyBorder="1" applyAlignment="1" applyProtection="1">
      <alignment horizontal="center" vertical="center"/>
      <protection hidden="1"/>
    </xf>
    <xf numFmtId="164" fontId="20" fillId="6" borderId="27" xfId="0" applyNumberFormat="1" applyFont="1" applyFill="1" applyBorder="1" applyAlignment="1" applyProtection="1">
      <alignment horizontal="center" vertical="center"/>
      <protection hidden="1"/>
    </xf>
    <xf numFmtId="164" fontId="20" fillId="6" borderId="21" xfId="0" applyNumberFormat="1" applyFont="1" applyFill="1" applyBorder="1" applyAlignment="1" applyProtection="1">
      <alignment horizontal="center" vertical="center"/>
      <protection hidden="1"/>
    </xf>
    <xf numFmtId="164" fontId="20" fillId="6" borderId="32" xfId="0" applyNumberFormat="1" applyFont="1" applyFill="1" applyBorder="1" applyAlignment="1" applyProtection="1">
      <alignment horizontal="center" vertical="center"/>
      <protection hidden="1"/>
    </xf>
    <xf numFmtId="164" fontId="20" fillId="6" borderId="33" xfId="0" applyNumberFormat="1" applyFont="1" applyFill="1" applyBorder="1" applyAlignment="1" applyProtection="1">
      <alignment horizontal="center" vertical="center"/>
      <protection hidden="1"/>
    </xf>
    <xf numFmtId="164" fontId="20" fillId="6" borderId="34" xfId="0" applyNumberFormat="1" applyFont="1" applyFill="1" applyBorder="1" applyAlignment="1" applyProtection="1">
      <alignment horizontal="center" vertical="center"/>
      <protection hidden="1"/>
    </xf>
    <xf numFmtId="14" fontId="20" fillId="6" borderId="26" xfId="0" applyNumberFormat="1" applyFont="1" applyFill="1" applyBorder="1" applyAlignment="1" applyProtection="1">
      <alignment horizontal="center" vertical="center"/>
      <protection hidden="1"/>
    </xf>
    <xf numFmtId="14" fontId="20" fillId="6" borderId="37" xfId="0" applyNumberFormat="1" applyFont="1" applyFill="1" applyBorder="1" applyAlignment="1" applyProtection="1">
      <alignment horizontal="center" vertical="center"/>
      <protection hidden="1"/>
    </xf>
    <xf numFmtId="14" fontId="20" fillId="6" borderId="21" xfId="0" applyNumberFormat="1" applyFont="1" applyFill="1" applyBorder="1" applyAlignment="1" applyProtection="1">
      <alignment horizontal="center" vertical="center"/>
      <protection hidden="1"/>
    </xf>
    <xf numFmtId="14" fontId="20" fillId="6" borderId="0" xfId="0" applyNumberFormat="1" applyFont="1" applyFill="1" applyAlignment="1" applyProtection="1">
      <alignment horizontal="center" vertical="center"/>
      <protection hidden="1"/>
    </xf>
    <xf numFmtId="14" fontId="20" fillId="6" borderId="33" xfId="0" applyNumberFormat="1" applyFont="1" applyFill="1" applyBorder="1" applyAlignment="1" applyProtection="1">
      <alignment horizontal="center" vertical="center"/>
      <protection hidden="1"/>
    </xf>
    <xf numFmtId="14" fontId="20" fillId="6" borderId="38"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4" fillId="3" borderId="17" xfId="1" applyFont="1" applyFill="1" applyBorder="1" applyAlignment="1" applyProtection="1">
      <alignment horizontal="center" vertical="center"/>
      <protection hidden="1"/>
    </xf>
    <xf numFmtId="0" fontId="4" fillId="3" borderId="18" xfId="1" applyFont="1" applyFill="1" applyBorder="1" applyAlignment="1" applyProtection="1">
      <alignment horizontal="center" vertical="center"/>
      <protection hidden="1"/>
    </xf>
    <xf numFmtId="0" fontId="3" fillId="4" borderId="10" xfId="1" applyFill="1" applyBorder="1" applyAlignment="1" applyProtection="1">
      <alignment horizontal="left" vertical="center"/>
      <protection locked="0"/>
    </xf>
    <xf numFmtId="0" fontId="3" fillId="4" borderId="6" xfId="1" applyFill="1" applyBorder="1" applyAlignment="1" applyProtection="1">
      <alignment horizontal="left" vertical="center"/>
      <protection locked="0"/>
    </xf>
    <xf numFmtId="0" fontId="11" fillId="0" borderId="0" xfId="0" applyFont="1" applyAlignment="1" applyProtection="1">
      <alignment horizontal="left" vertical="top" wrapTex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center" wrapText="1"/>
      <protection hidden="1"/>
    </xf>
    <xf numFmtId="0" fontId="1" fillId="0" borderId="26"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3" fillId="0" borderId="4" xfId="1" applyBorder="1" applyAlignment="1" applyProtection="1">
      <alignment horizontal="center"/>
      <protection hidden="1"/>
    </xf>
    <xf numFmtId="0" fontId="3" fillId="0" borderId="5" xfId="1" applyBorder="1" applyAlignment="1" applyProtection="1">
      <alignment horizontal="center"/>
      <protection hidden="1"/>
    </xf>
    <xf numFmtId="0" fontId="3" fillId="0" borderId="10"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6" xfId="1" applyBorder="1" applyAlignment="1" applyProtection="1">
      <alignment horizontal="center" vertical="center"/>
      <protection locked="0"/>
    </xf>
    <xf numFmtId="14" fontId="3" fillId="0" borderId="10" xfId="1" applyNumberFormat="1" applyBorder="1" applyAlignment="1" applyProtection="1">
      <alignment horizontal="center" vertical="center"/>
      <protection locked="0"/>
    </xf>
    <xf numFmtId="14" fontId="11" fillId="0" borderId="10" xfId="0" applyNumberFormat="1" applyFont="1" applyBorder="1" applyAlignment="1" applyProtection="1">
      <alignment horizontal="center"/>
      <protection hidden="1"/>
    </xf>
    <xf numFmtId="14" fontId="11" fillId="0" borderId="6" xfId="0" applyNumberFormat="1" applyFont="1" applyBorder="1" applyAlignment="1" applyProtection="1">
      <alignment horizontal="center"/>
      <protection hidden="1"/>
    </xf>
    <xf numFmtId="0" fontId="21" fillId="0" borderId="0" xfId="0" applyFont="1" applyAlignment="1" applyProtection="1">
      <alignment horizontal="center" vertical="center" wrapText="1"/>
      <protection hidden="1"/>
    </xf>
    <xf numFmtId="164" fontId="0" fillId="0" borderId="26" xfId="0" applyNumberFormat="1" applyBorder="1" applyAlignment="1" applyProtection="1">
      <alignment horizontal="center" vertical="center"/>
      <protection hidden="1"/>
    </xf>
    <xf numFmtId="164" fontId="0" fillId="0" borderId="27" xfId="0" applyNumberFormat="1" applyBorder="1" applyAlignment="1" applyProtection="1">
      <alignment horizontal="center" vertical="center"/>
      <protection hidden="1"/>
    </xf>
    <xf numFmtId="164" fontId="0" fillId="0" borderId="33" xfId="0" applyNumberFormat="1" applyBorder="1" applyAlignment="1" applyProtection="1">
      <alignment horizontal="center" vertical="center"/>
      <protection hidden="1"/>
    </xf>
    <xf numFmtId="164" fontId="0" fillId="0" borderId="34" xfId="0" applyNumberFormat="1" applyBorder="1" applyAlignment="1" applyProtection="1">
      <alignment horizontal="center" vertical="center"/>
      <protection hidden="1"/>
    </xf>
    <xf numFmtId="0" fontId="21" fillId="3" borderId="10" xfId="0" applyFont="1" applyFill="1" applyBorder="1" applyAlignment="1" applyProtection="1">
      <alignment horizontal="center"/>
      <protection hidden="1"/>
    </xf>
    <xf numFmtId="0" fontId="21" fillId="3" borderId="6" xfId="0" applyFont="1" applyFill="1" applyBorder="1" applyAlignment="1" applyProtection="1">
      <alignment horizontal="center"/>
      <protection hidden="1"/>
    </xf>
    <xf numFmtId="0" fontId="21" fillId="3" borderId="33" xfId="0" applyFont="1" applyFill="1" applyBorder="1" applyAlignment="1" applyProtection="1">
      <alignment horizontal="center" vertical="center"/>
      <protection hidden="1"/>
    </xf>
    <xf numFmtId="0" fontId="21" fillId="3" borderId="34" xfId="0" applyFont="1" applyFill="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14" fontId="20" fillId="6" borderId="27" xfId="0" applyNumberFormat="1" applyFont="1" applyFill="1" applyBorder="1" applyAlignment="1" applyProtection="1">
      <alignment horizontal="center" vertical="center"/>
      <protection hidden="1"/>
    </xf>
    <xf numFmtId="14" fontId="20" fillId="6" borderId="34" xfId="0" applyNumberFormat="1" applyFont="1" applyFill="1" applyBorder="1" applyAlignment="1" applyProtection="1">
      <alignment horizontal="center" vertical="center"/>
      <protection hidden="1"/>
    </xf>
    <xf numFmtId="171" fontId="11" fillId="0" borderId="0" xfId="0" applyNumberFormat="1" applyFont="1" applyProtection="1">
      <protection hidden="1"/>
    </xf>
  </cellXfs>
  <cellStyles count="4">
    <cellStyle name="Normal" xfId="0" builtinId="0"/>
    <cellStyle name="Normal 2" xfId="1" xr:uid="{00000000-0005-0000-0000-000002000000}"/>
    <cellStyle name="Normal 2 2" xfId="3" xr:uid="{A88FFA27-E2B9-4331-97A5-36E3D05764BE}"/>
    <cellStyle name="Normal 3" xfId="2" xr:uid="{F47FF9FF-151A-4418-B83A-FD2EFC8DB57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
  <sheetViews>
    <sheetView tabSelected="1" zoomScale="80" zoomScaleNormal="80" workbookViewId="0">
      <selection activeCell="C15" sqref="C15"/>
    </sheetView>
  </sheetViews>
  <sheetFormatPr defaultColWidth="8.84375" defaultRowHeight="15.5" x14ac:dyDescent="0.35"/>
  <cols>
    <col min="1" max="2" width="8.84375" style="6"/>
    <col min="3" max="3" width="12.53515625" style="6" customWidth="1"/>
    <col min="4" max="4" width="10" style="6" customWidth="1"/>
    <col min="5" max="5" width="9.84375" style="6" customWidth="1"/>
    <col min="6" max="6" width="10.07421875" style="6" customWidth="1"/>
    <col min="7" max="9" width="8.84375" style="6"/>
    <col min="10" max="10" width="12.07421875" style="6" customWidth="1"/>
    <col min="11" max="11" width="8.84375" style="6"/>
    <col min="12" max="12" width="8.84375" style="6" customWidth="1"/>
    <col min="13" max="15" width="10.3046875" style="6" hidden="1" customWidth="1"/>
    <col min="16" max="19" width="8.84375" style="6" hidden="1" customWidth="1"/>
    <col min="20" max="20" width="11.4609375" style="6" hidden="1" customWidth="1"/>
    <col min="21" max="21" width="13.07421875" style="35" hidden="1" customWidth="1"/>
    <col min="22" max="22" width="9.84375" style="6" hidden="1" customWidth="1"/>
    <col min="23" max="23" width="13.4609375" style="6" hidden="1" customWidth="1"/>
    <col min="24" max="24" width="8.84375" style="6" hidden="1" customWidth="1"/>
    <col min="25" max="25" width="17.69140625" style="6" hidden="1" customWidth="1"/>
    <col min="26" max="26" width="19.07421875" style="6" hidden="1" customWidth="1"/>
    <col min="27" max="27" width="17.84375" style="35" hidden="1" customWidth="1"/>
    <col min="28" max="28" width="11" style="6" hidden="1" customWidth="1"/>
    <col min="29" max="29" width="13.84375" style="6" hidden="1" customWidth="1"/>
    <col min="30" max="30" width="10.53515625" style="6" hidden="1" customWidth="1"/>
    <col min="31" max="31" width="8.84375" style="6" customWidth="1"/>
    <col min="32" max="16384" width="8.84375" style="6"/>
  </cols>
  <sheetData>
    <row r="1" spans="1:30" x14ac:dyDescent="0.35">
      <c r="A1" s="87" t="s">
        <v>0</v>
      </c>
      <c r="B1" s="88"/>
      <c r="C1" s="88"/>
      <c r="D1" s="88"/>
      <c r="E1" s="88"/>
      <c r="F1" s="88"/>
      <c r="G1" s="89"/>
      <c r="H1" s="88"/>
      <c r="I1" s="88"/>
      <c r="J1" s="90"/>
      <c r="K1" s="91"/>
    </row>
    <row r="2" spans="1:30" x14ac:dyDescent="0.35">
      <c r="A2" s="92" t="s">
        <v>1</v>
      </c>
      <c r="B2" s="3"/>
      <c r="C2" s="3"/>
      <c r="D2" s="3"/>
      <c r="E2" s="3"/>
      <c r="F2" s="3"/>
      <c r="G2" s="93"/>
      <c r="H2" s="3"/>
      <c r="I2" s="3"/>
      <c r="J2" s="3"/>
      <c r="K2" s="94"/>
    </row>
    <row r="3" spans="1:30" ht="16" thickBot="1" x14ac:dyDescent="0.4">
      <c r="A3" s="92" t="s">
        <v>2</v>
      </c>
      <c r="B3" s="3"/>
      <c r="C3" s="3"/>
      <c r="D3" s="3"/>
      <c r="E3" s="3"/>
      <c r="F3" s="3"/>
      <c r="G3" s="93"/>
      <c r="H3" s="3"/>
      <c r="I3" s="3"/>
      <c r="J3" s="3"/>
      <c r="K3" s="94"/>
    </row>
    <row r="4" spans="1:30" ht="16" thickBot="1" x14ac:dyDescent="0.4">
      <c r="A4" s="95" t="s">
        <v>3</v>
      </c>
      <c r="B4" s="96"/>
      <c r="C4" s="96"/>
      <c r="D4" s="96"/>
      <c r="E4" s="96"/>
      <c r="F4" s="96"/>
      <c r="G4" s="96"/>
      <c r="H4" s="96"/>
      <c r="I4" s="96"/>
      <c r="J4" s="96"/>
      <c r="K4" s="97"/>
    </row>
    <row r="5" spans="1:30" ht="16" thickBot="1" x14ac:dyDescent="0.4">
      <c r="A5" s="92"/>
      <c r="B5" s="3"/>
      <c r="C5" s="63" t="s">
        <v>4</v>
      </c>
      <c r="D5" s="98"/>
      <c r="E5" s="99"/>
      <c r="F5" s="63" t="s">
        <v>5</v>
      </c>
      <c r="G5" s="100"/>
      <c r="H5" s="101"/>
      <c r="I5" s="3"/>
      <c r="J5" s="3"/>
      <c r="K5" s="102"/>
    </row>
    <row r="6" spans="1:30" ht="16" thickBot="1" x14ac:dyDescent="0.4">
      <c r="A6" s="103"/>
      <c r="B6" s="4"/>
      <c r="C6" s="4"/>
      <c r="D6" s="104"/>
      <c r="E6" s="98" t="s">
        <v>6</v>
      </c>
      <c r="F6" s="105"/>
      <c r="G6" s="183" t="s">
        <v>7</v>
      </c>
      <c r="H6" s="184"/>
      <c r="I6" s="185"/>
      <c r="J6" s="4"/>
      <c r="K6" s="102"/>
    </row>
    <row r="7" spans="1:30" x14ac:dyDescent="0.35">
      <c r="A7" s="64" t="s">
        <v>8</v>
      </c>
      <c r="B7" s="64" t="s">
        <v>9</v>
      </c>
      <c r="C7" s="106" t="s">
        <v>10</v>
      </c>
      <c r="D7" s="107" t="s">
        <v>11</v>
      </c>
      <c r="E7" s="107" t="s">
        <v>12</v>
      </c>
      <c r="F7" s="108" t="s">
        <v>11</v>
      </c>
      <c r="G7" s="109" t="s">
        <v>11</v>
      </c>
      <c r="H7" s="107" t="s">
        <v>12</v>
      </c>
      <c r="I7" s="108" t="s">
        <v>11</v>
      </c>
      <c r="J7" s="65" t="s">
        <v>13</v>
      </c>
      <c r="K7" s="102"/>
    </row>
    <row r="8" spans="1:30" x14ac:dyDescent="0.35">
      <c r="A8" s="110">
        <v>39103</v>
      </c>
      <c r="B8" s="110">
        <v>39355</v>
      </c>
      <c r="C8" s="111">
        <v>33585</v>
      </c>
      <c r="D8" s="111"/>
      <c r="E8" s="111"/>
      <c r="F8" s="111"/>
      <c r="G8" s="111">
        <v>500</v>
      </c>
      <c r="H8" s="112"/>
      <c r="I8" s="113"/>
      <c r="J8" s="114">
        <v>23731.22</v>
      </c>
      <c r="K8" s="102"/>
    </row>
    <row r="9" spans="1:30" x14ac:dyDescent="0.35">
      <c r="A9" s="110">
        <v>39356</v>
      </c>
      <c r="B9" s="110">
        <v>39467</v>
      </c>
      <c r="C9" s="111">
        <v>34425</v>
      </c>
      <c r="D9" s="111"/>
      <c r="E9" s="111"/>
      <c r="F9" s="111"/>
      <c r="G9" s="111"/>
      <c r="H9" s="112"/>
      <c r="I9" s="113"/>
      <c r="J9" s="115">
        <v>10457.06</v>
      </c>
      <c r="K9" s="102"/>
    </row>
    <row r="10" spans="1:30" ht="15.75" customHeight="1" thickBot="1" x14ac:dyDescent="0.4">
      <c r="A10" s="116"/>
      <c r="B10" s="117"/>
      <c r="C10" s="118"/>
      <c r="D10" s="118"/>
      <c r="E10" s="119"/>
      <c r="F10" s="4"/>
      <c r="G10" s="4"/>
      <c r="H10" s="186" t="s">
        <v>14</v>
      </c>
      <c r="I10" s="186"/>
      <c r="J10" s="120">
        <v>100</v>
      </c>
      <c r="K10" s="102"/>
    </row>
    <row r="11" spans="1:30" ht="16" thickBot="1" x14ac:dyDescent="0.4">
      <c r="A11" s="92"/>
      <c r="B11" s="3"/>
      <c r="C11" s="5"/>
      <c r="D11" s="5"/>
      <c r="E11" s="4"/>
      <c r="F11" s="4"/>
      <c r="G11" s="4"/>
      <c r="H11" s="4"/>
      <c r="I11" s="121" t="s">
        <v>13</v>
      </c>
      <c r="J11" s="122">
        <v>34288.28</v>
      </c>
      <c r="K11" s="102"/>
      <c r="S11" s="14"/>
      <c r="U11" s="14"/>
      <c r="X11" s="139"/>
      <c r="Y11" s="14"/>
      <c r="Z11" s="14"/>
    </row>
    <row r="12" spans="1:30" ht="19.5" customHeight="1" x14ac:dyDescent="0.35">
      <c r="A12" s="123"/>
      <c r="B12" s="124"/>
      <c r="C12" s="125"/>
      <c r="D12" s="125"/>
      <c r="E12" s="126"/>
      <c r="F12" s="126"/>
      <c r="G12" s="126"/>
      <c r="H12" s="126"/>
      <c r="I12" s="127"/>
      <c r="J12" s="128"/>
      <c r="K12" s="129"/>
      <c r="M12" s="176" t="s">
        <v>15</v>
      </c>
      <c r="N12" s="178" t="s">
        <v>16</v>
      </c>
      <c r="O12" s="189" t="s">
        <v>17</v>
      </c>
      <c r="P12" s="181" t="s">
        <v>18</v>
      </c>
      <c r="Q12" s="181"/>
      <c r="R12" s="181" t="s">
        <v>19</v>
      </c>
      <c r="S12" s="176" t="s">
        <v>20</v>
      </c>
      <c r="T12" s="181" t="s">
        <v>21</v>
      </c>
      <c r="U12" s="176" t="s">
        <v>22</v>
      </c>
      <c r="V12" s="176" t="s">
        <v>23</v>
      </c>
      <c r="W12" s="176" t="s">
        <v>24</v>
      </c>
      <c r="X12" s="178" t="s">
        <v>25</v>
      </c>
      <c r="Y12" s="176" t="s">
        <v>26</v>
      </c>
      <c r="Z12" s="176" t="s">
        <v>27</v>
      </c>
      <c r="AA12" s="176" t="s">
        <v>28</v>
      </c>
      <c r="AB12" s="176" t="s">
        <v>29</v>
      </c>
      <c r="AC12" s="176" t="s">
        <v>30</v>
      </c>
      <c r="AD12" s="178" t="s">
        <v>31</v>
      </c>
    </row>
    <row r="13" spans="1:30" ht="15.75" customHeight="1" thickBot="1" x14ac:dyDescent="0.4">
      <c r="A13" s="3"/>
      <c r="B13" s="3"/>
      <c r="C13" s="5"/>
      <c r="D13" s="125"/>
      <c r="E13" s="4"/>
      <c r="F13" s="4"/>
      <c r="G13" s="126"/>
      <c r="H13" s="4"/>
      <c r="I13" s="56"/>
      <c r="J13" s="55"/>
      <c r="M13" s="176"/>
      <c r="N13" s="178"/>
      <c r="O13" s="189"/>
      <c r="P13" s="181"/>
      <c r="Q13" s="181"/>
      <c r="R13" s="181"/>
      <c r="S13" s="176"/>
      <c r="T13" s="181"/>
      <c r="U13" s="176"/>
      <c r="V13" s="176"/>
      <c r="W13" s="176"/>
      <c r="X13" s="178"/>
      <c r="Y13" s="176"/>
      <c r="Z13" s="176"/>
      <c r="AA13" s="176"/>
      <c r="AB13" s="176"/>
      <c r="AC13" s="176"/>
      <c r="AD13" s="178"/>
    </row>
    <row r="14" spans="1:30" ht="15.75" customHeight="1" thickBot="1" x14ac:dyDescent="0.4">
      <c r="A14" s="7"/>
      <c r="D14" s="66" t="s">
        <v>4</v>
      </c>
      <c r="E14" s="187"/>
      <c r="F14" s="188"/>
      <c r="G14" s="63" t="s">
        <v>5</v>
      </c>
      <c r="H14" s="187"/>
      <c r="I14" s="188"/>
      <c r="J14" s="67"/>
      <c r="M14" s="176"/>
      <c r="N14" s="178"/>
      <c r="O14" s="189"/>
      <c r="P14" s="181"/>
      <c r="Q14" s="181"/>
      <c r="R14" s="181"/>
      <c r="S14" s="176"/>
      <c r="T14" s="181"/>
      <c r="U14" s="176"/>
      <c r="V14" s="176"/>
      <c r="W14" s="176"/>
      <c r="X14" s="178"/>
      <c r="Y14" s="176"/>
      <c r="Z14" s="176"/>
      <c r="AA14" s="176"/>
      <c r="AB14" s="176"/>
      <c r="AC14" s="176"/>
      <c r="AD14" s="178"/>
    </row>
    <row r="15" spans="1:30" ht="16" thickBot="1" x14ac:dyDescent="0.4">
      <c r="A15" s="3"/>
      <c r="B15" s="3"/>
      <c r="C15" s="5"/>
      <c r="D15" s="5"/>
      <c r="E15" s="4"/>
      <c r="F15" s="4"/>
      <c r="G15" s="4"/>
      <c r="H15" s="3"/>
      <c r="I15" s="3"/>
      <c r="J15" s="3"/>
      <c r="M15" s="176"/>
      <c r="N15" s="178"/>
      <c r="O15" s="189"/>
      <c r="P15" s="181"/>
      <c r="Q15" s="181"/>
      <c r="R15" s="181"/>
      <c r="S15" s="176"/>
      <c r="T15" s="181"/>
      <c r="U15" s="176"/>
      <c r="V15" s="176"/>
      <c r="W15" s="176"/>
      <c r="X15" s="178"/>
      <c r="Y15" s="176"/>
      <c r="Z15" s="176"/>
      <c r="AA15" s="176"/>
      <c r="AB15" s="176"/>
      <c r="AC15" s="176"/>
      <c r="AD15" s="178"/>
    </row>
    <row r="16" spans="1:30" s="138" customFormat="1" ht="26.25" customHeight="1" thickBot="1" x14ac:dyDescent="0.4">
      <c r="A16" s="135"/>
      <c r="B16" s="136"/>
      <c r="C16" s="137"/>
      <c r="D16" s="190" t="s">
        <v>32</v>
      </c>
      <c r="E16" s="191"/>
      <c r="F16" s="192"/>
      <c r="G16" s="190" t="s">
        <v>33</v>
      </c>
      <c r="H16" s="191"/>
      <c r="I16" s="192"/>
      <c r="J16" s="136"/>
      <c r="M16" s="176"/>
      <c r="N16" s="178"/>
      <c r="O16" s="189"/>
      <c r="P16" s="181"/>
      <c r="Q16" s="181"/>
      <c r="R16" s="181"/>
      <c r="S16" s="176"/>
      <c r="T16" s="181"/>
      <c r="U16" s="176"/>
      <c r="V16" s="176"/>
      <c r="W16" s="176"/>
      <c r="X16" s="178"/>
      <c r="Y16" s="176"/>
      <c r="Z16" s="176"/>
      <c r="AA16" s="176"/>
      <c r="AB16" s="176"/>
      <c r="AC16" s="176"/>
      <c r="AD16" s="178"/>
    </row>
    <row r="17" spans="1:30" ht="37.5" x14ac:dyDescent="0.35">
      <c r="A17" s="64" t="s">
        <v>8</v>
      </c>
      <c r="B17" s="68" t="s">
        <v>9</v>
      </c>
      <c r="C17" s="69" t="s">
        <v>34</v>
      </c>
      <c r="D17" s="70" t="s">
        <v>35</v>
      </c>
      <c r="E17" s="71" t="s">
        <v>36</v>
      </c>
      <c r="F17" s="72" t="s">
        <v>35</v>
      </c>
      <c r="G17" s="70" t="s">
        <v>35</v>
      </c>
      <c r="H17" s="71" t="s">
        <v>36</v>
      </c>
      <c r="I17" s="72" t="s">
        <v>35</v>
      </c>
      <c r="J17" s="65" t="s">
        <v>13</v>
      </c>
      <c r="M17" s="161" t="s">
        <v>37</v>
      </c>
      <c r="N17" s="161" t="s">
        <v>38</v>
      </c>
      <c r="O17" s="161" t="s">
        <v>39</v>
      </c>
      <c r="P17" s="161" t="s">
        <v>37</v>
      </c>
      <c r="Q17" s="161" t="s">
        <v>39</v>
      </c>
      <c r="R17" s="181"/>
      <c r="S17" s="177"/>
      <c r="T17" s="182"/>
      <c r="U17" s="177"/>
      <c r="V17" s="177"/>
      <c r="W17" s="177"/>
      <c r="X17" s="179"/>
      <c r="Y17" s="177"/>
      <c r="Z17" s="162" t="s">
        <v>40</v>
      </c>
      <c r="AA17" s="163" t="s">
        <v>41</v>
      </c>
      <c r="AB17" s="162" t="s">
        <v>39</v>
      </c>
      <c r="AC17" s="177"/>
      <c r="AD17" s="179"/>
    </row>
    <row r="18" spans="1:30" x14ac:dyDescent="0.35">
      <c r="A18" s="167"/>
      <c r="B18" s="173"/>
      <c r="C18" s="168"/>
      <c r="D18" s="169"/>
      <c r="E18" s="149"/>
      <c r="F18" s="149"/>
      <c r="G18" s="149"/>
      <c r="H18" s="149"/>
      <c r="I18" s="149"/>
      <c r="J18" s="81">
        <f>IF(Y18=1,Z18, ROUND(AA18/12*(IF(S18&gt;0,S18,T18+U18)+X18),2))</f>
        <v>0</v>
      </c>
      <c r="M18" s="153">
        <f>DAY(A18)</f>
        <v>0</v>
      </c>
      <c r="N18" s="154">
        <f>P18-M18+1</f>
        <v>32</v>
      </c>
      <c r="O18" s="154">
        <f>DAY(B18)</f>
        <v>0</v>
      </c>
      <c r="P18" s="154">
        <f>IF(OR(MONTH(A18)=1,MONTH(A18)=3,MONTH(A18)=5,MONTH(A18)=7,MONTH(A18)=8,MONTH(A18)=10,MONTH(A18)=12),31,IF(OR(MONTH(A18)=4,MONTH(A18)=6,MONTH(A18)=9,MONTH(A18)=11),30,IF(AND(MONTH(A18)=2,MOD(YEAR(A18),4)&lt;&gt;0),28,IF(AND(MONTH(A18)=2,MOD(YEAR(A18),4)=0),29,0))))</f>
        <v>31</v>
      </c>
      <c r="Q18" s="154">
        <f>IF(OR(MONTH(B18)=1,MONTH(B18)=3,MONTH(B18)=5,MONTH(B18)=7,MONTH(B18)=8,MONTH(B18)=10,MONTH(B18)=12),31,IF(OR(MONTH(B18)=4,MONTH(B18)=6,MONTH(B18)=9,MONTH(B18)=11),30,IF(AND(MONTH(B18)=2,MOD(YEAR(B18),4)&lt;&gt;0),28,IF(AND(MONTH(B18)=2,MOD(YEAR(B18),4)=0),29,0))))</f>
        <v>31</v>
      </c>
      <c r="R18" s="154">
        <f>IF(P18=Q18,1,0)</f>
        <v>1</v>
      </c>
      <c r="S18" s="154">
        <f t="shared" ref="S18:S28" si="0">IF(AND(X18=0,R18=1),AC18/Q18,0)</f>
        <v>0</v>
      </c>
      <c r="T18" s="155">
        <f t="shared" ref="T18:T28" si="1">IF(N18&lt;&gt;P18,(N18/P18),0)</f>
        <v>1.032258064516129</v>
      </c>
      <c r="U18" s="155">
        <f>IF(O18&lt;&gt;Q18,(O18/Q18),IF(B18-A18&gt;Q18,1,0))</f>
        <v>0</v>
      </c>
      <c r="V18" s="154">
        <f>B18-A18</f>
        <v>0</v>
      </c>
      <c r="W18" s="154">
        <f t="shared" ref="W18:W28" si="2">IF(V18&gt;P18,1,0)</f>
        <v>0</v>
      </c>
      <c r="X18" s="154">
        <f>IF(OR(DAY(A18)=1,AND(DAY(A18)&gt;=1,MONTH(A18)=MONTH(B18))),DATEDIF(A18,B18,"m"),DATEDIF(AD18,B18,"m"))</f>
        <v>0</v>
      </c>
      <c r="Y18" s="154">
        <f t="shared" ref="Y18:Y28" si="3">IF(AND(X18=11,AB18=Q18),1,0)</f>
        <v>0</v>
      </c>
      <c r="Z18" s="156">
        <f>IF(Y18=1, ROUND((C18+(D18*12)+(E18*12)+(F18*12)+G18+H18+I18),2),0)</f>
        <v>0</v>
      </c>
      <c r="AA18" s="157">
        <f>ROUND((C18+(D18*12)+(E18*12)+(F18*12)+G18+H18+I18),2)</f>
        <v>0</v>
      </c>
      <c r="AB18" s="158">
        <f>B18-DATE(YEAR(B18),MONTH(B18),)</f>
        <v>0</v>
      </c>
      <c r="AC18" s="159" t="str">
        <f>IF(A18="","0",DATEDIF(A18,B18,"D")+1)</f>
        <v>0</v>
      </c>
      <c r="AD18" s="160">
        <f>IF(A18="",0,EOMONTH(A18,0)+1)</f>
        <v>0</v>
      </c>
    </row>
    <row r="19" spans="1:30" x14ac:dyDescent="0.35">
      <c r="A19" s="170"/>
      <c r="B19" s="174"/>
      <c r="C19" s="171"/>
      <c r="D19" s="172"/>
      <c r="E19" s="149"/>
      <c r="F19" s="149"/>
      <c r="G19" s="149"/>
      <c r="H19" s="149"/>
      <c r="I19" s="149"/>
      <c r="J19" s="81">
        <f t="shared" ref="J19:J28" si="4">IF(Y19=1,Z19, ROUND(AA19/12*(IF(S19&gt;0,S19,T19+U19)+X19),2))</f>
        <v>0</v>
      </c>
      <c r="M19" s="131">
        <f>DAY(A19)</f>
        <v>0</v>
      </c>
      <c r="N19" s="38">
        <f t="shared" ref="N19:N28" si="5">P19-M19+1</f>
        <v>32</v>
      </c>
      <c r="O19" s="38">
        <f>DAY(B19)</f>
        <v>0</v>
      </c>
      <c r="P19" s="154">
        <f t="shared" ref="P19:P28" si="6">IF(OR(MONTH(A19)=1,MONTH(A19)=3,MONTH(A19)=5,MONTH(A19)=7,MONTH(A19)=8,MONTH(A19)=10,MONTH(A19)=12),31,IF(OR(MONTH(A19)=4,MONTH(A19)=6,MONTH(A19)=9,MONTH(A19)=11),30,IF(AND(MONTH(A19)=2,MOD(YEAR(A19),4)&lt;&gt;0),28,IF(AND(MONTH(A19)=2,MOD(YEAR(A19),4)=0),29,0))))</f>
        <v>31</v>
      </c>
      <c r="Q19" s="154">
        <f t="shared" ref="Q19:Q28" si="7">IF(OR(MONTH(B19)=1,MONTH(B19)=3,MONTH(B19)=5,MONTH(B19)=7,MONTH(B19)=8,MONTH(B19)=10,MONTH(B19)=12),31,IF(OR(MONTH(B19)=4,MONTH(B19)=6,MONTH(B19)=9,MONTH(B19)=11),30,IF(AND(MONTH(B19)=2,MOD(YEAR(B19),4)&lt;&gt;0),28,IF(AND(MONTH(B19)=2,MOD(YEAR(B19),4)=0),29,0))))</f>
        <v>31</v>
      </c>
      <c r="R19" s="38">
        <f t="shared" ref="R19:R28" si="8">IF(P19=Q19,1,0)</f>
        <v>1</v>
      </c>
      <c r="S19" s="38">
        <f t="shared" si="0"/>
        <v>0</v>
      </c>
      <c r="T19" s="144">
        <f t="shared" si="1"/>
        <v>1.032258064516129</v>
      </c>
      <c r="U19" s="155">
        <f t="shared" ref="U19:U28" si="9">IF(O19&lt;&gt;Q19,(O19/Q19),IF(B19-A19&gt;Q19,1,0))</f>
        <v>0</v>
      </c>
      <c r="V19" s="38">
        <f>B19-A19</f>
        <v>0</v>
      </c>
      <c r="W19" s="38">
        <f t="shared" si="2"/>
        <v>0</v>
      </c>
      <c r="X19" s="38">
        <f>IF(OR(DAY(A19)=1,AND(DAY(A19)&gt;=1,MONTH(A19)=MONTH(B19))),DATEDIF(A19,B19,"m"),DATEDIF(AD19,B19,"m"))</f>
        <v>0</v>
      </c>
      <c r="Y19" s="38">
        <f t="shared" si="3"/>
        <v>0</v>
      </c>
      <c r="Z19" s="142">
        <f>IF(Y19=1, ROUND((C19+(D19*12)+(E19*12)+(F19*12)+G19+H19+I19),2),0)</f>
        <v>0</v>
      </c>
      <c r="AA19" s="143">
        <f>ROUND((C19+(D19*12)+(E19*12)+(F19*12)+G19+H19+I19),2)</f>
        <v>0</v>
      </c>
      <c r="AB19" s="35">
        <f>B19-DATE(YEAR(B19),MONTH(B19),)</f>
        <v>0</v>
      </c>
      <c r="AC19" s="140" t="str">
        <f>IF(A19="","0",DATEDIF(A19,B19,"D")+1)</f>
        <v>0</v>
      </c>
      <c r="AD19" s="141">
        <f>IF(A19="",0,EOMONTH(A19,0)+1)</f>
        <v>0</v>
      </c>
    </row>
    <row r="20" spans="1:30" x14ac:dyDescent="0.35">
      <c r="A20" s="146"/>
      <c r="B20" s="147"/>
      <c r="C20" s="148"/>
      <c r="D20" s="149"/>
      <c r="E20" s="149"/>
      <c r="F20" s="149"/>
      <c r="G20" s="149"/>
      <c r="H20" s="149"/>
      <c r="I20" s="149"/>
      <c r="J20" s="81">
        <f t="shared" si="4"/>
        <v>0</v>
      </c>
      <c r="M20" s="131">
        <f t="shared" ref="M20:M28" si="10">DAY(A20)</f>
        <v>0</v>
      </c>
      <c r="N20" s="38">
        <f t="shared" si="5"/>
        <v>32</v>
      </c>
      <c r="O20" s="38">
        <f t="shared" ref="O20:O28" si="11">DAY(B20)</f>
        <v>0</v>
      </c>
      <c r="P20" s="154">
        <f t="shared" si="6"/>
        <v>31</v>
      </c>
      <c r="Q20" s="154">
        <f t="shared" si="7"/>
        <v>31</v>
      </c>
      <c r="R20" s="38">
        <f t="shared" si="8"/>
        <v>1</v>
      </c>
      <c r="S20" s="38">
        <f t="shared" si="0"/>
        <v>0</v>
      </c>
      <c r="T20" s="144">
        <f t="shared" si="1"/>
        <v>1.032258064516129</v>
      </c>
      <c r="U20" s="155">
        <f t="shared" si="9"/>
        <v>0</v>
      </c>
      <c r="V20" s="38">
        <f t="shared" ref="V20:V28" si="12">B20-A20</f>
        <v>0</v>
      </c>
      <c r="W20" s="38">
        <f t="shared" si="2"/>
        <v>0</v>
      </c>
      <c r="X20" s="38">
        <f t="shared" ref="X20:X28" si="13">IF(OR(DAY(A20)=1,AND(DAY(A20)&gt;=1,MONTH(A20)=MONTH(B20))),DATEDIF(A20,B20,"m"),DATEDIF(AD20,B20,"m"))</f>
        <v>0</v>
      </c>
      <c r="Y20" s="38">
        <f t="shared" si="3"/>
        <v>0</v>
      </c>
      <c r="Z20" s="142">
        <f t="shared" ref="Z20:Z28" si="14">IF(Y20=1, ROUND((C20+(D20*12)+(E20*12)+(F20*12)+G20+H20+I20),2),0)</f>
        <v>0</v>
      </c>
      <c r="AA20" s="143">
        <f t="shared" ref="AA20:AA28" si="15">ROUND((C20+(D20*12)+(E20*12)+(F20*12)+G20+H20+I20),2)</f>
        <v>0</v>
      </c>
      <c r="AB20" s="35">
        <f t="shared" ref="AB20:AB28" si="16">B20-DATE(YEAR(B20),MONTH(B20),)</f>
        <v>0</v>
      </c>
      <c r="AC20" s="140" t="str">
        <f t="shared" ref="AC20:AC28" si="17">IF(A20="","0",DATEDIF(A20,B20,"D")+1)</f>
        <v>0</v>
      </c>
      <c r="AD20" s="141">
        <f t="shared" ref="AD20:AD28" si="18">IF(A20="",0,EOMONTH(A20,0)+1)</f>
        <v>0</v>
      </c>
    </row>
    <row r="21" spans="1:30" x14ac:dyDescent="0.35">
      <c r="A21" s="146"/>
      <c r="B21" s="147"/>
      <c r="C21" s="148"/>
      <c r="D21" s="149"/>
      <c r="E21" s="149"/>
      <c r="F21" s="149"/>
      <c r="G21" s="149"/>
      <c r="H21" s="149"/>
      <c r="I21" s="149"/>
      <c r="J21" s="81">
        <f t="shared" si="4"/>
        <v>0</v>
      </c>
      <c r="M21" s="131">
        <f t="shared" si="10"/>
        <v>0</v>
      </c>
      <c r="N21" s="38">
        <f t="shared" si="5"/>
        <v>32</v>
      </c>
      <c r="O21" s="38">
        <f t="shared" si="11"/>
        <v>0</v>
      </c>
      <c r="P21" s="154">
        <f t="shared" si="6"/>
        <v>31</v>
      </c>
      <c r="Q21" s="154">
        <f t="shared" si="7"/>
        <v>31</v>
      </c>
      <c r="R21" s="38">
        <f t="shared" si="8"/>
        <v>1</v>
      </c>
      <c r="S21" s="38">
        <f t="shared" si="0"/>
        <v>0</v>
      </c>
      <c r="T21" s="144">
        <f t="shared" si="1"/>
        <v>1.032258064516129</v>
      </c>
      <c r="U21" s="155">
        <f t="shared" si="9"/>
        <v>0</v>
      </c>
      <c r="V21" s="38">
        <f t="shared" si="12"/>
        <v>0</v>
      </c>
      <c r="W21" s="38">
        <f t="shared" si="2"/>
        <v>0</v>
      </c>
      <c r="X21" s="38">
        <f t="shared" si="13"/>
        <v>0</v>
      </c>
      <c r="Y21" s="38">
        <f t="shared" si="3"/>
        <v>0</v>
      </c>
      <c r="Z21" s="142">
        <f t="shared" si="14"/>
        <v>0</v>
      </c>
      <c r="AA21" s="143">
        <f t="shared" si="15"/>
        <v>0</v>
      </c>
      <c r="AB21" s="35">
        <f t="shared" si="16"/>
        <v>0</v>
      </c>
      <c r="AC21" s="140" t="str">
        <f t="shared" si="17"/>
        <v>0</v>
      </c>
      <c r="AD21" s="141">
        <f t="shared" si="18"/>
        <v>0</v>
      </c>
    </row>
    <row r="22" spans="1:30" x14ac:dyDescent="0.35">
      <c r="A22" s="146"/>
      <c r="B22" s="147"/>
      <c r="C22" s="148"/>
      <c r="D22" s="149"/>
      <c r="E22" s="149"/>
      <c r="F22" s="149"/>
      <c r="G22" s="149"/>
      <c r="H22" s="149"/>
      <c r="I22" s="149"/>
      <c r="J22" s="81">
        <f t="shared" si="4"/>
        <v>0</v>
      </c>
      <c r="M22" s="131">
        <f t="shared" si="10"/>
        <v>0</v>
      </c>
      <c r="N22" s="38">
        <f t="shared" si="5"/>
        <v>32</v>
      </c>
      <c r="O22" s="38">
        <f t="shared" si="11"/>
        <v>0</v>
      </c>
      <c r="P22" s="154">
        <f t="shared" si="6"/>
        <v>31</v>
      </c>
      <c r="Q22" s="154">
        <f t="shared" si="7"/>
        <v>31</v>
      </c>
      <c r="R22" s="38">
        <f t="shared" si="8"/>
        <v>1</v>
      </c>
      <c r="S22" s="38">
        <f t="shared" si="0"/>
        <v>0</v>
      </c>
      <c r="T22" s="144">
        <f t="shared" si="1"/>
        <v>1.032258064516129</v>
      </c>
      <c r="U22" s="155">
        <f t="shared" si="9"/>
        <v>0</v>
      </c>
      <c r="V22" s="38">
        <f t="shared" si="12"/>
        <v>0</v>
      </c>
      <c r="W22" s="38">
        <f t="shared" si="2"/>
        <v>0</v>
      </c>
      <c r="X22" s="38">
        <f t="shared" si="13"/>
        <v>0</v>
      </c>
      <c r="Y22" s="38">
        <f t="shared" si="3"/>
        <v>0</v>
      </c>
      <c r="Z22" s="142">
        <f t="shared" si="14"/>
        <v>0</v>
      </c>
      <c r="AA22" s="143">
        <f t="shared" si="15"/>
        <v>0</v>
      </c>
      <c r="AB22" s="35">
        <f t="shared" si="16"/>
        <v>0</v>
      </c>
      <c r="AC22" s="140" t="str">
        <f t="shared" si="17"/>
        <v>0</v>
      </c>
      <c r="AD22" s="141">
        <f t="shared" si="18"/>
        <v>0</v>
      </c>
    </row>
    <row r="23" spans="1:30" x14ac:dyDescent="0.35">
      <c r="A23" s="146"/>
      <c r="B23" s="147"/>
      <c r="C23" s="148"/>
      <c r="D23" s="149"/>
      <c r="E23" s="149"/>
      <c r="F23" s="149"/>
      <c r="G23" s="149"/>
      <c r="H23" s="149"/>
      <c r="I23" s="149"/>
      <c r="J23" s="81">
        <f t="shared" si="4"/>
        <v>0</v>
      </c>
      <c r="M23" s="131">
        <f t="shared" si="10"/>
        <v>0</v>
      </c>
      <c r="N23" s="38">
        <f t="shared" si="5"/>
        <v>32</v>
      </c>
      <c r="O23" s="38">
        <f t="shared" si="11"/>
        <v>0</v>
      </c>
      <c r="P23" s="154">
        <f t="shared" si="6"/>
        <v>31</v>
      </c>
      <c r="Q23" s="154">
        <f t="shared" si="7"/>
        <v>31</v>
      </c>
      <c r="R23" s="38">
        <f t="shared" si="8"/>
        <v>1</v>
      </c>
      <c r="S23" s="38">
        <f t="shared" si="0"/>
        <v>0</v>
      </c>
      <c r="T23" s="144">
        <f t="shared" si="1"/>
        <v>1.032258064516129</v>
      </c>
      <c r="U23" s="155">
        <f t="shared" si="9"/>
        <v>0</v>
      </c>
      <c r="V23" s="38">
        <f t="shared" si="12"/>
        <v>0</v>
      </c>
      <c r="W23" s="38">
        <f t="shared" si="2"/>
        <v>0</v>
      </c>
      <c r="X23" s="38">
        <f t="shared" si="13"/>
        <v>0</v>
      </c>
      <c r="Y23" s="38">
        <f t="shared" si="3"/>
        <v>0</v>
      </c>
      <c r="Z23" s="142">
        <f t="shared" si="14"/>
        <v>0</v>
      </c>
      <c r="AA23" s="143">
        <f t="shared" si="15"/>
        <v>0</v>
      </c>
      <c r="AB23" s="35">
        <f t="shared" si="16"/>
        <v>0</v>
      </c>
      <c r="AC23" s="140" t="str">
        <f t="shared" si="17"/>
        <v>0</v>
      </c>
      <c r="AD23" s="141">
        <f t="shared" si="18"/>
        <v>0</v>
      </c>
    </row>
    <row r="24" spans="1:30" x14ac:dyDescent="0.35">
      <c r="A24" s="146"/>
      <c r="B24" s="147"/>
      <c r="C24" s="148"/>
      <c r="D24" s="149"/>
      <c r="E24" s="149"/>
      <c r="F24" s="149"/>
      <c r="G24" s="149"/>
      <c r="H24" s="149"/>
      <c r="I24" s="149"/>
      <c r="J24" s="81">
        <f t="shared" si="4"/>
        <v>0</v>
      </c>
      <c r="M24" s="131">
        <f>DAY(A24)</f>
        <v>0</v>
      </c>
      <c r="N24" s="38">
        <f t="shared" si="5"/>
        <v>32</v>
      </c>
      <c r="O24" s="38">
        <f>DAY(B24)</f>
        <v>0</v>
      </c>
      <c r="P24" s="154">
        <f t="shared" si="6"/>
        <v>31</v>
      </c>
      <c r="Q24" s="154">
        <f t="shared" si="7"/>
        <v>31</v>
      </c>
      <c r="R24" s="38">
        <f t="shared" si="8"/>
        <v>1</v>
      </c>
      <c r="S24" s="38">
        <f t="shared" si="0"/>
        <v>0</v>
      </c>
      <c r="T24" s="144">
        <f t="shared" si="1"/>
        <v>1.032258064516129</v>
      </c>
      <c r="U24" s="155">
        <f t="shared" si="9"/>
        <v>0</v>
      </c>
      <c r="V24" s="38">
        <f>B24-A24</f>
        <v>0</v>
      </c>
      <c r="W24" s="38">
        <f t="shared" si="2"/>
        <v>0</v>
      </c>
      <c r="X24" s="38">
        <f>IF(OR(DAY(A24)=1,AND(DAY(A24)&gt;=1,MONTH(A24)=MONTH(B24))),DATEDIF(A24,B24,"m"),DATEDIF(AD24,B24,"m"))</f>
        <v>0</v>
      </c>
      <c r="Y24" s="38">
        <f t="shared" si="3"/>
        <v>0</v>
      </c>
      <c r="Z24" s="142">
        <f t="shared" si="14"/>
        <v>0</v>
      </c>
      <c r="AA24" s="143">
        <f t="shared" si="15"/>
        <v>0</v>
      </c>
      <c r="AB24" s="35">
        <f>B24-DATE(YEAR(B24),MONTH(B24),)</f>
        <v>0</v>
      </c>
      <c r="AC24" s="140" t="str">
        <f>IF(A24="","0",DATEDIF(A24,B24,"D")+1)</f>
        <v>0</v>
      </c>
      <c r="AD24" s="141">
        <f>IF(A24="",0,EOMONTH(A24,0)+1)</f>
        <v>0</v>
      </c>
    </row>
    <row r="25" spans="1:30" x14ac:dyDescent="0.35">
      <c r="A25" s="146"/>
      <c r="B25" s="147"/>
      <c r="C25" s="148"/>
      <c r="D25" s="149"/>
      <c r="E25" s="149"/>
      <c r="F25" s="149"/>
      <c r="G25" s="149"/>
      <c r="H25" s="149"/>
      <c r="I25" s="149"/>
      <c r="J25" s="81">
        <f t="shared" ref="J25:J26" si="19">IF(Y25=1,Z25, ROUND(AA25/12*(IF(S25&gt;0,S25,T25+U25)+X25),2))</f>
        <v>0</v>
      </c>
      <c r="M25" s="131">
        <f>DAY(A25)</f>
        <v>0</v>
      </c>
      <c r="N25" s="38">
        <f t="shared" si="5"/>
        <v>32</v>
      </c>
      <c r="O25" s="38">
        <f>DAY(B25)</f>
        <v>0</v>
      </c>
      <c r="P25" s="154">
        <f t="shared" si="6"/>
        <v>31</v>
      </c>
      <c r="Q25" s="154">
        <f t="shared" si="7"/>
        <v>31</v>
      </c>
      <c r="R25" s="38">
        <f t="shared" si="8"/>
        <v>1</v>
      </c>
      <c r="S25" s="38">
        <f t="shared" si="0"/>
        <v>0</v>
      </c>
      <c r="T25" s="144">
        <f t="shared" si="1"/>
        <v>1.032258064516129</v>
      </c>
      <c r="U25" s="155">
        <f t="shared" si="9"/>
        <v>0</v>
      </c>
      <c r="V25" s="38">
        <f>B25-A25</f>
        <v>0</v>
      </c>
      <c r="W25" s="38">
        <f t="shared" si="2"/>
        <v>0</v>
      </c>
      <c r="X25" s="38">
        <f>IF(OR(DAY(A25)=1,AND(DAY(A25)&gt;=1,MONTH(A25)=MONTH(B25))),DATEDIF(A25,B25,"m"),DATEDIF(AD25,B25,"m"))</f>
        <v>0</v>
      </c>
      <c r="Y25" s="38">
        <f t="shared" si="3"/>
        <v>0</v>
      </c>
      <c r="Z25" s="142">
        <f t="shared" si="14"/>
        <v>0</v>
      </c>
      <c r="AA25" s="143">
        <f t="shared" si="15"/>
        <v>0</v>
      </c>
      <c r="AB25" s="35">
        <f>B25-DATE(YEAR(B25),MONTH(B25),)</f>
        <v>0</v>
      </c>
      <c r="AC25" s="140" t="str">
        <f>IF(A25="","0",DATEDIF(A25,B25,"D")+1)</f>
        <v>0</v>
      </c>
      <c r="AD25" s="141">
        <f>IF(A25="",0,EOMONTH(A25,0)+1)</f>
        <v>0</v>
      </c>
    </row>
    <row r="26" spans="1:30" x14ac:dyDescent="0.35">
      <c r="A26" s="146"/>
      <c r="B26" s="147"/>
      <c r="C26" s="148"/>
      <c r="D26" s="149"/>
      <c r="E26" s="149"/>
      <c r="F26" s="149"/>
      <c r="G26" s="149"/>
      <c r="H26" s="149"/>
      <c r="I26" s="149"/>
      <c r="J26" s="81">
        <f t="shared" si="19"/>
        <v>0</v>
      </c>
      <c r="M26" s="131">
        <f t="shared" ref="M26" si="20">DAY(A26)</f>
        <v>0</v>
      </c>
      <c r="N26" s="38">
        <f t="shared" ref="N26" si="21">P26-M26+1</f>
        <v>32</v>
      </c>
      <c r="O26" s="38">
        <f t="shared" ref="O26" si="22">DAY(B26)</f>
        <v>0</v>
      </c>
      <c r="P26" s="154">
        <f t="shared" si="6"/>
        <v>31</v>
      </c>
      <c r="Q26" s="154">
        <f t="shared" si="7"/>
        <v>31</v>
      </c>
      <c r="R26" s="38">
        <f t="shared" ref="R26" si="23">IF(P26=Q26,1,0)</f>
        <v>1</v>
      </c>
      <c r="S26" s="38">
        <f t="shared" si="0"/>
        <v>0</v>
      </c>
      <c r="T26" s="144">
        <f t="shared" si="1"/>
        <v>1.032258064516129</v>
      </c>
      <c r="U26" s="155">
        <f t="shared" si="9"/>
        <v>0</v>
      </c>
      <c r="V26" s="38">
        <f t="shared" si="12"/>
        <v>0</v>
      </c>
      <c r="W26" s="38">
        <f t="shared" si="2"/>
        <v>0</v>
      </c>
      <c r="X26" s="38">
        <f t="shared" si="13"/>
        <v>0</v>
      </c>
      <c r="Y26" s="38">
        <f t="shared" si="3"/>
        <v>0</v>
      </c>
      <c r="Z26" s="142">
        <f t="shared" si="14"/>
        <v>0</v>
      </c>
      <c r="AA26" s="143">
        <f t="shared" si="15"/>
        <v>0</v>
      </c>
      <c r="AB26" s="35">
        <f t="shared" si="16"/>
        <v>0</v>
      </c>
      <c r="AC26" s="140" t="str">
        <f t="shared" si="17"/>
        <v>0</v>
      </c>
      <c r="AD26" s="141">
        <f t="shared" ref="AD26" si="24">IF(A26="",0,EOMONTH(A26,0)+1)</f>
        <v>0</v>
      </c>
    </row>
    <row r="27" spans="1:30" x14ac:dyDescent="0.35">
      <c r="A27" s="146"/>
      <c r="B27" s="147"/>
      <c r="C27" s="148"/>
      <c r="D27" s="149"/>
      <c r="E27" s="149"/>
      <c r="F27" s="149"/>
      <c r="G27" s="149"/>
      <c r="H27" s="149"/>
      <c r="I27" s="149"/>
      <c r="J27" s="81">
        <f t="shared" ref="J27" si="25">IF(Y27=1,Z27, ROUND(AA27/12*(IF(S27&gt;0,S27,T27+U27)+X27),2))</f>
        <v>0</v>
      </c>
      <c r="M27" s="131">
        <f t="shared" ref="M27" si="26">DAY(A27)</f>
        <v>0</v>
      </c>
      <c r="N27" s="38">
        <f t="shared" ref="N27" si="27">P27-M27+1</f>
        <v>32</v>
      </c>
      <c r="O27" s="38">
        <f t="shared" ref="O27" si="28">DAY(B27)</f>
        <v>0</v>
      </c>
      <c r="P27" s="154">
        <f t="shared" si="6"/>
        <v>31</v>
      </c>
      <c r="Q27" s="154">
        <f t="shared" si="7"/>
        <v>31</v>
      </c>
      <c r="R27" s="38">
        <f t="shared" ref="R27" si="29">IF(P27=Q27,1,0)</f>
        <v>1</v>
      </c>
      <c r="S27" s="38">
        <f t="shared" si="0"/>
        <v>0</v>
      </c>
      <c r="T27" s="144">
        <f t="shared" si="1"/>
        <v>1.032258064516129</v>
      </c>
      <c r="U27" s="155">
        <f t="shared" si="9"/>
        <v>0</v>
      </c>
      <c r="V27" s="38">
        <f t="shared" si="12"/>
        <v>0</v>
      </c>
      <c r="W27" s="38">
        <f t="shared" si="2"/>
        <v>0</v>
      </c>
      <c r="X27" s="38">
        <f t="shared" si="13"/>
        <v>0</v>
      </c>
      <c r="Y27" s="38">
        <f t="shared" si="3"/>
        <v>0</v>
      </c>
      <c r="Z27" s="142">
        <f t="shared" si="14"/>
        <v>0</v>
      </c>
      <c r="AA27" s="143">
        <f t="shared" si="15"/>
        <v>0</v>
      </c>
      <c r="AB27" s="35">
        <f t="shared" si="16"/>
        <v>0</v>
      </c>
      <c r="AC27" s="140" t="str">
        <f t="shared" si="17"/>
        <v>0</v>
      </c>
      <c r="AD27" s="141">
        <f t="shared" ref="AD27" si="30">IF(A27="",0,EOMONTH(A27,0)+1)</f>
        <v>0</v>
      </c>
    </row>
    <row r="28" spans="1:30" x14ac:dyDescent="0.35">
      <c r="A28" s="146"/>
      <c r="B28" s="147"/>
      <c r="C28" s="148"/>
      <c r="D28" s="149"/>
      <c r="E28" s="149"/>
      <c r="F28" s="149"/>
      <c r="G28" s="149"/>
      <c r="H28" s="149"/>
      <c r="I28" s="149"/>
      <c r="J28" s="81">
        <f t="shared" si="4"/>
        <v>0</v>
      </c>
      <c r="M28" s="131">
        <f t="shared" si="10"/>
        <v>0</v>
      </c>
      <c r="N28" s="38">
        <f t="shared" si="5"/>
        <v>32</v>
      </c>
      <c r="O28" s="38">
        <f t="shared" si="11"/>
        <v>0</v>
      </c>
      <c r="P28" s="154">
        <f t="shared" si="6"/>
        <v>31</v>
      </c>
      <c r="Q28" s="154">
        <f t="shared" si="7"/>
        <v>31</v>
      </c>
      <c r="R28" s="38">
        <f t="shared" si="8"/>
        <v>1</v>
      </c>
      <c r="S28" s="38">
        <f t="shared" si="0"/>
        <v>0</v>
      </c>
      <c r="T28" s="144">
        <f t="shared" si="1"/>
        <v>1.032258064516129</v>
      </c>
      <c r="U28" s="155">
        <f t="shared" si="9"/>
        <v>0</v>
      </c>
      <c r="V28" s="38">
        <f t="shared" si="12"/>
        <v>0</v>
      </c>
      <c r="W28" s="38">
        <f t="shared" si="2"/>
        <v>0</v>
      </c>
      <c r="X28" s="38">
        <f t="shared" si="13"/>
        <v>0</v>
      </c>
      <c r="Y28" s="38">
        <f t="shared" si="3"/>
        <v>0</v>
      </c>
      <c r="Z28" s="142">
        <f t="shared" si="14"/>
        <v>0</v>
      </c>
      <c r="AA28" s="143">
        <f t="shared" si="15"/>
        <v>0</v>
      </c>
      <c r="AB28" s="35">
        <f t="shared" si="16"/>
        <v>0</v>
      </c>
      <c r="AC28" s="140" t="str">
        <f t="shared" si="17"/>
        <v>0</v>
      </c>
      <c r="AD28" s="141">
        <f t="shared" si="18"/>
        <v>0</v>
      </c>
    </row>
    <row r="29" spans="1:30" x14ac:dyDescent="0.35">
      <c r="A29" s="73"/>
      <c r="B29" s="73"/>
      <c r="C29" s="74"/>
      <c r="D29" s="74"/>
      <c r="E29" s="4"/>
      <c r="F29" s="4"/>
      <c r="G29" s="194" t="s">
        <v>14</v>
      </c>
      <c r="H29" s="195"/>
      <c r="I29" s="196"/>
      <c r="J29" s="150"/>
      <c r="M29" s="35"/>
      <c r="N29" s="35"/>
      <c r="O29" s="35"/>
      <c r="P29" s="35"/>
      <c r="Q29" s="35"/>
      <c r="R29" s="35"/>
      <c r="S29" s="35"/>
      <c r="T29" s="35"/>
      <c r="V29" s="35"/>
      <c r="W29" s="35"/>
      <c r="X29" s="35"/>
      <c r="Y29" s="35"/>
      <c r="Z29" s="35"/>
      <c r="AB29" s="35"/>
      <c r="AC29" s="35">
        <f>SUM(AC18:AC28)</f>
        <v>0</v>
      </c>
      <c r="AD29" s="35"/>
    </row>
    <row r="30" spans="1:30" ht="15" customHeight="1" x14ac:dyDescent="0.35">
      <c r="C30" s="74"/>
      <c r="D30" s="74"/>
      <c r="E30" s="4"/>
      <c r="F30" s="4"/>
      <c r="G30" s="194" t="s">
        <v>14</v>
      </c>
      <c r="H30" s="195"/>
      <c r="I30" s="196"/>
      <c r="J30" s="151"/>
      <c r="M30" s="35"/>
      <c r="N30" s="35"/>
      <c r="O30" s="35"/>
      <c r="P30" s="180" t="s">
        <v>42</v>
      </c>
      <c r="Q30" s="180"/>
      <c r="R30" s="35"/>
      <c r="S30" s="35"/>
      <c r="T30" s="35"/>
      <c r="V30" s="35"/>
      <c r="Y30" s="35"/>
      <c r="Z30" s="35"/>
      <c r="AB30" s="35"/>
      <c r="AC30" s="35"/>
      <c r="AD30" s="35"/>
    </row>
    <row r="31" spans="1:30" x14ac:dyDescent="0.35">
      <c r="B31" s="4"/>
      <c r="C31" s="4"/>
      <c r="D31" s="4"/>
      <c r="E31" s="4"/>
      <c r="F31" s="4"/>
      <c r="G31" s="194" t="s">
        <v>14</v>
      </c>
      <c r="H31" s="195"/>
      <c r="I31" s="196"/>
      <c r="J31" s="151"/>
      <c r="M31" s="35"/>
      <c r="N31" s="35"/>
      <c r="O31" s="35" t="s">
        <v>43</v>
      </c>
      <c r="P31" s="180"/>
      <c r="Q31" s="180"/>
      <c r="R31" s="35"/>
      <c r="S31" s="35"/>
      <c r="T31" s="35"/>
      <c r="V31" s="35"/>
      <c r="Y31" s="35"/>
      <c r="Z31" s="35"/>
      <c r="AB31" s="35"/>
      <c r="AC31" s="35"/>
      <c r="AD31" s="35"/>
    </row>
    <row r="32" spans="1:30" x14ac:dyDescent="0.35">
      <c r="B32" s="4"/>
      <c r="C32" s="4"/>
      <c r="D32" s="4"/>
      <c r="E32" s="4"/>
      <c r="F32" s="4"/>
      <c r="G32" s="194" t="s">
        <v>14</v>
      </c>
      <c r="H32" s="195"/>
      <c r="I32" s="196"/>
      <c r="J32" s="151"/>
      <c r="M32" s="35"/>
      <c r="N32" s="35"/>
      <c r="O32" s="35">
        <f>IF(AND(OR(MOD(YEAR(A18),4)=0,MOD(YEAR(B18),4)=0),AND(A18&lt;=DATE(IF(ROUND(MOD(YEAR(A18),4)=0,2),YEAR(A18),YEAR(B18)),2,29),B18&gt;=DATE(IF(ROUND(MOD(YEAR(A18),4)=0,2),YEAR(A18),YEAR(B18)),2,29))),1,IF(AND(OR(MOD(YEAR(A19),4)=0,MOD(YEAR(B19),4)=0),AND(A19&lt;=DATE(IF(ROUND(MOD(YEAR(A19),4)=0,2),YEAR(A19),YEAR(B19)),2,29),B19&gt;=DATE(IF(ROUND(MOD(YEAR(A19),4)=0,2),YEAR(A19),YEAR(B19)),2,29))),1,IF(AND(OR(MOD(YEAR(A20),4)=0,MOD(YEAR(B20),4)=0),AND(A20&lt;=DATE(IF(ROUND(MOD(YEAR(A20),4)=0,2),YEAR(A20),YEAR(B20)),2,29),B20&gt;=DATE(IF(ROUND(MOD(YEAR(A20),4)=0,2),YEAR(A20),YEAR(B20)),2,29))),1,IF(AND(OR(MOD(YEAR(A21),4)=0,MOD(YEAR(B21),4)=0),AND(A21&lt;=DATE(IF(ROUND(MOD(YEAR(A21),4)=0,2),YEAR(A21),YEAR(B21)),2,29),B21&gt;=DATE(IF(ROUND(MOD(YEAR(A21),4)=0,2),YEAR(A21),YEAR(B21)),2,29))),1,IF(AND(OR(MOD(YEAR(A22),4)=0,MOD(YEAR(B22),4)=0),AND(A22&lt;=DATE(IF(ROUND(MOD(YEAR(A22),4)=0,2),YEAR(A22),YEAR(B22)),2,29),B22&gt;=DATE(IF(ROUND(MOD(YEAR(A22),4)=0,2),YEAR(A22),YEAR(B22)),2,29))),1,IF(AND(OR(MOD(YEAR(A23),4)=0,MOD(YEAR(B23),4)=0),AND(A23&lt;=DATE(IF(ROUND(MOD(YEAR(A23),4)=0,2),YEAR(A23),YEAR(B23)),2,29),B23&gt;=DATE(IF(ROUND(MOD(YEAR(A23),4)=0,2),YEAR(A23),YEAR(B23)),2,29))),1,IF(AND(OR(MOD(YEAR(A24),4)=0,MOD(YEAR(B24),4)=0),AND(A24&lt;=DATE(IF(ROUND(MOD(YEAR(A24),4)=0,2),YEAR(A24),YEAR(B24)),2,29),B24&gt;=DATE(IF(ROUND(MOD(YEAR(A24),4)=0,2),YEAR(A24),YEAR(B24)),2,29))),1,IF(AND(OR(MOD(YEAR(A25),4)=0,MOD(YEAR(B25),4)=0),AND(A25&lt;=DATE(IF(ROUND(MOD(YEAR(A25),4)=0,2),YEAR(A25),YEAR(B25)),2,29),B25&gt;=DATE(IF(ROUND(MOD(YEAR(A25),4)=0,2),YEAR(A25),YEAR(B25)),2,29))),1,IF(AND(OR(MOD(YEAR(A26),4)=0,MOD(YEAR(B26),4)=0),AND(A26&lt;=DATE(IF(ROUND(MOD(YEAR(A26),4)=0,2),YEAR(A26),YEAR(B26)),2,29),B26&gt;=DATE(IF(ROUND(MOD(YEAR(A26),4)=0,2),YEAR(A26),YEAR(B26)),2,29))),1,IF(AND(OR(MOD(YEAR(A27),4)=0,MOD(YEAR(B27),4)=0),AND(A27&lt;=DATE(IF(ROUND(MOD(YEAR(A27),4)=0,2),YEAR(A27),YEAR(B27)),2,29),B27&gt;=DATE(IF(ROUND(MOD(YEAR(A27),4)=0,2),YEAR(A27),YEAR(B27)),2,29))),1,IF(AND(OR(MOD(YEAR(A28),4)=0,MOD(YEAR(B28),4)=0),AND(A28&lt;=DATE(IF(ROUND(MOD(YEAR(A28),4)=0,2),YEAR(A28),YEAR(B28)),2,29),B28&gt;=DATE(IF(ROUND(MOD(YEAR(A28),4)=0,2),YEAR(A28),YEAR(B28)),2,29))),1,0)))))))))))</f>
        <v>0</v>
      </c>
      <c r="P32" s="35">
        <f>IF(AND(O32=1,AC29=365),1,0)</f>
        <v>0</v>
      </c>
      <c r="Q32" s="35"/>
      <c r="R32" s="35"/>
      <c r="S32" s="35"/>
      <c r="T32" s="35"/>
      <c r="V32" s="35"/>
      <c r="Y32" s="35"/>
      <c r="Z32" s="35"/>
      <c r="AB32" s="35"/>
      <c r="AC32" s="35"/>
      <c r="AD32" s="35"/>
    </row>
    <row r="33" spans="1:27" x14ac:dyDescent="0.35">
      <c r="A33" s="82" t="str">
        <f>IF(AND(AC29&lt;&gt;365,AC29&lt;&gt;366),"DATES DO NOT COVER WHOLE CALENDAR YEAR","")</f>
        <v>DATES DO NOT COVER WHOLE CALENDAR YEAR</v>
      </c>
      <c r="B33" s="75"/>
      <c r="D33" s="4"/>
      <c r="F33" s="7"/>
      <c r="G33" s="197"/>
      <c r="H33" s="198"/>
      <c r="I33" s="76" t="s">
        <v>13</v>
      </c>
      <c r="J33" s="83">
        <f>IF(OR(J35&lt;&gt;"",J36&lt;&gt;""),0,SUM(J18:J28)+SUM(J29:J32))</f>
        <v>0</v>
      </c>
    </row>
    <row r="34" spans="1:27" x14ac:dyDescent="0.35">
      <c r="A34" s="84" t="str">
        <f>IF(AND(AC29&lt;&gt;365,AC29&lt;&gt;366),"Did the member only work part year?","")</f>
        <v>Did the member only work part year?</v>
      </c>
      <c r="G34" s="199"/>
      <c r="H34" s="200"/>
      <c r="I34" s="152"/>
      <c r="J34" s="152"/>
    </row>
    <row r="35" spans="1:27" x14ac:dyDescent="0.35">
      <c r="A35" s="35" t="str">
        <f>IF(AND(AC29&lt;&gt;365,AC29&lt;&gt;366),"If YES, then use the FP figures in either J35 or J36 (depending if it is a leap year or not)","")</f>
        <v>If YES, then use the FP figures in either J35 or J36 (depending if it is a leap year or not)</v>
      </c>
      <c r="G35" s="193" t="str">
        <f>IF(J33=0,"Part year","")</f>
        <v>Part year</v>
      </c>
      <c r="H35" s="193"/>
      <c r="I35" s="18" t="str">
        <f>IF(J33=0,"FP","")</f>
        <v>FP</v>
      </c>
      <c r="J35" s="85" t="str">
        <f>IF(AND(AC29&gt;0,AC29&lt;=365,J36=""),ROUND(SUM(J18:J28)/(SUM(AC18:AC28))*365+SUM(J29:J32),2),"")</f>
        <v/>
      </c>
    </row>
    <row r="36" spans="1:27" x14ac:dyDescent="0.35">
      <c r="A36" s="8" t="str">
        <f>IF(AND(AC29&lt;&gt;365,AC29&lt;&gt;366),"If NO, then please double check the dates in columns A and B","")</f>
        <v>If NO, then please double check the dates in columns A and B</v>
      </c>
      <c r="G36" s="193" t="str">
        <f>IF(J33=0,"Leap year","")</f>
        <v>Leap year</v>
      </c>
      <c r="H36" s="193"/>
      <c r="I36" s="18" t="str">
        <f>IF(J33=0,"FP","")</f>
        <v>FP</v>
      </c>
      <c r="J36" s="86" t="str">
        <f>IF(AND(AC29&gt;0,AC29&lt;366,O32=1),ROUND(SUM(J18:J28)/(SUM(AC18:AC28))*366+SUM(J29:J32),2),"")</f>
        <v/>
      </c>
    </row>
    <row r="40" spans="1:27" x14ac:dyDescent="0.35">
      <c r="S40" s="35"/>
      <c r="U40" s="6"/>
      <c r="Y40" s="35"/>
      <c r="AA40" s="6"/>
    </row>
    <row r="41" spans="1:27" x14ac:dyDescent="0.35">
      <c r="S41" s="35"/>
      <c r="U41" s="6"/>
      <c r="Y41" s="35"/>
      <c r="AA41" s="6"/>
    </row>
    <row r="42" spans="1:27" x14ac:dyDescent="0.35">
      <c r="S42" s="35"/>
      <c r="U42" s="6"/>
      <c r="Y42" s="35"/>
      <c r="AA42" s="6"/>
    </row>
  </sheetData>
  <sheetProtection algorithmName="SHA-512" hashValue="oQhmt0aRuWbUrA7GftfRmrbdnJhHq17XlWcWl7XW4XxCEIIxYvo7qsqIQMwEqHu7LTugdzj5eRCrUrRYP4zhZQ==" saltValue="TORq6RuqKPEr0zE8xkTM6A==" spinCount="100000" sheet="1" objects="1" scenarios="1"/>
  <mergeCells count="31">
    <mergeCell ref="G36:H36"/>
    <mergeCell ref="G30:I30"/>
    <mergeCell ref="E14:F14"/>
    <mergeCell ref="G29:I29"/>
    <mergeCell ref="G31:I31"/>
    <mergeCell ref="G32:I32"/>
    <mergeCell ref="G33:H34"/>
    <mergeCell ref="G35:H35"/>
    <mergeCell ref="O12:O16"/>
    <mergeCell ref="P12:Q16"/>
    <mergeCell ref="R12:R17"/>
    <mergeCell ref="S12:S17"/>
    <mergeCell ref="D16:F16"/>
    <mergeCell ref="G16:I16"/>
    <mergeCell ref="G6:I6"/>
    <mergeCell ref="H10:I10"/>
    <mergeCell ref="H14:I14"/>
    <mergeCell ref="M12:M16"/>
    <mergeCell ref="N12:N16"/>
    <mergeCell ref="AC12:AC17"/>
    <mergeCell ref="AD12:AD17"/>
    <mergeCell ref="P30:Q31"/>
    <mergeCell ref="U12:U17"/>
    <mergeCell ref="T12:T17"/>
    <mergeCell ref="V12:V17"/>
    <mergeCell ref="Z12:Z16"/>
    <mergeCell ref="AA12:AA16"/>
    <mergeCell ref="AB12:AB16"/>
    <mergeCell ref="W12:W17"/>
    <mergeCell ref="X12:X17"/>
    <mergeCell ref="Y12:Y17"/>
  </mergeCells>
  <conditionalFormatting sqref="G35:J35">
    <cfRule type="notContainsBlanks" dxfId="3" priority="7">
      <formula>LEN(TRIM(G35))&gt;0</formula>
    </cfRule>
  </conditionalFormatting>
  <conditionalFormatting sqref="G36:J36">
    <cfRule type="notContainsBlanks" dxfId="2" priority="5">
      <formula>LEN(TRIM(G36))&gt;0</formula>
    </cfRule>
  </conditionalFormatting>
  <conditionalFormatting sqref="J35">
    <cfRule type="expression" dxfId="1" priority="2">
      <formula>I35="FP"</formula>
    </cfRule>
  </conditionalFormatting>
  <conditionalFormatting sqref="J36">
    <cfRule type="expression" dxfId="0" priority="1">
      <formula>$I$36="FP"</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5"/>
  <sheetViews>
    <sheetView zoomScale="80" zoomScaleNormal="80" workbookViewId="0"/>
  </sheetViews>
  <sheetFormatPr defaultColWidth="8.84375" defaultRowHeight="15.5" x14ac:dyDescent="0.35"/>
  <cols>
    <col min="1" max="2" width="8.84375" style="6"/>
    <col min="3" max="3" width="14" style="6" customWidth="1"/>
    <col min="4" max="5" width="8.84375" style="6"/>
    <col min="6" max="6" width="10.84375" style="6" customWidth="1"/>
    <col min="7" max="9" width="8.84375" style="6"/>
    <col min="10" max="10" width="11.07421875" style="6" customWidth="1"/>
    <col min="11" max="11" width="8.84375" style="6"/>
    <col min="12" max="12" width="8.84375" style="1" customWidth="1"/>
    <col min="13" max="27" width="8.84375" style="1" hidden="1" customWidth="1"/>
    <col min="28" max="30" width="8.84375" style="2" hidden="1" customWidth="1"/>
    <col min="31" max="33" width="9.84375" style="6" bestFit="1" customWidth="1"/>
    <col min="34" max="34" width="8.84375" style="6"/>
    <col min="35" max="16384" width="8.84375" style="2"/>
  </cols>
  <sheetData>
    <row r="1" spans="1:30" ht="20" x14ac:dyDescent="0.4">
      <c r="A1" s="10" t="s">
        <v>44</v>
      </c>
    </row>
    <row r="2" spans="1:30" x14ac:dyDescent="0.35">
      <c r="A2" s="212" t="s">
        <v>45</v>
      </c>
      <c r="B2" s="212"/>
      <c r="C2" s="212"/>
      <c r="D2" s="212"/>
      <c r="E2" s="212"/>
      <c r="F2" s="212"/>
      <c r="G2" s="212"/>
      <c r="H2" s="212"/>
      <c r="I2" s="212"/>
      <c r="J2" s="212"/>
      <c r="K2" s="212"/>
      <c r="L2" s="212"/>
    </row>
    <row r="3" spans="1:30" ht="16" thickBot="1" x14ac:dyDescent="0.4">
      <c r="A3" s="7" t="s">
        <v>46</v>
      </c>
    </row>
    <row r="4" spans="1:30" ht="16" thickBot="1" x14ac:dyDescent="0.4">
      <c r="D4" s="66" t="s">
        <v>4</v>
      </c>
      <c r="E4" s="229"/>
      <c r="F4" s="230"/>
      <c r="G4" s="63" t="s">
        <v>5</v>
      </c>
      <c r="H4" s="229"/>
      <c r="I4" s="230"/>
      <c r="J4" s="67"/>
      <c r="L4" s="6"/>
      <c r="M4" s="6"/>
      <c r="N4" s="6"/>
      <c r="O4" s="6"/>
      <c r="P4" s="6"/>
      <c r="Q4" s="6"/>
      <c r="R4" s="6"/>
      <c r="S4" s="14"/>
      <c r="T4" s="6"/>
      <c r="U4" s="14"/>
      <c r="V4" s="6"/>
      <c r="W4" s="6"/>
      <c r="X4" s="139"/>
      <c r="Y4" s="14"/>
      <c r="Z4" s="14"/>
      <c r="AA4" s="35"/>
      <c r="AB4" s="6"/>
      <c r="AC4" s="6"/>
      <c r="AD4" s="6"/>
    </row>
    <row r="5" spans="1:30" ht="16" thickBot="1" x14ac:dyDescent="0.4">
      <c r="A5" s="3"/>
      <c r="B5" s="3"/>
      <c r="C5" s="5"/>
      <c r="D5" s="5"/>
      <c r="E5" s="4"/>
      <c r="F5" s="4"/>
      <c r="G5" s="4"/>
      <c r="H5" s="3"/>
      <c r="I5" s="3"/>
      <c r="J5" s="3"/>
      <c r="L5" s="6"/>
      <c r="M5" s="6"/>
      <c r="N5" s="6"/>
      <c r="O5" s="6"/>
      <c r="P5" s="6"/>
      <c r="Q5" s="6"/>
      <c r="R5" s="6"/>
      <c r="S5" s="14"/>
      <c r="T5" s="6"/>
      <c r="U5" s="14"/>
      <c r="V5" s="6"/>
      <c r="W5" s="6"/>
      <c r="X5" s="139"/>
      <c r="Y5" s="14"/>
      <c r="Z5" s="14"/>
      <c r="AA5" s="35"/>
      <c r="AB5" s="6"/>
      <c r="AC5" s="6"/>
      <c r="AD5" s="6"/>
    </row>
    <row r="6" spans="1:30" ht="14.25" customHeight="1" thickBot="1" x14ac:dyDescent="0.4">
      <c r="A6" s="135"/>
      <c r="B6" s="136"/>
      <c r="C6" s="137"/>
      <c r="D6" s="190" t="s">
        <v>32</v>
      </c>
      <c r="E6" s="191"/>
      <c r="F6" s="192"/>
      <c r="G6" s="190" t="s">
        <v>33</v>
      </c>
      <c r="H6" s="191"/>
      <c r="I6" s="192"/>
      <c r="J6" s="136"/>
      <c r="K6" s="138"/>
      <c r="L6" s="138"/>
      <c r="M6" s="133" t="s">
        <v>47</v>
      </c>
      <c r="N6" s="132" t="s">
        <v>48</v>
      </c>
      <c r="O6" s="132" t="s">
        <v>29</v>
      </c>
      <c r="P6" s="201" t="s">
        <v>49</v>
      </c>
      <c r="Q6" s="201"/>
      <c r="R6" s="201" t="s">
        <v>50</v>
      </c>
      <c r="S6" s="14" t="s">
        <v>20</v>
      </c>
      <c r="T6" s="130" t="s">
        <v>51</v>
      </c>
      <c r="U6" s="14" t="s">
        <v>22</v>
      </c>
      <c r="V6" s="133" t="s">
        <v>52</v>
      </c>
      <c r="W6" s="133" t="s">
        <v>53</v>
      </c>
      <c r="X6" s="139" t="s">
        <v>54</v>
      </c>
      <c r="Y6" s="14" t="s">
        <v>26</v>
      </c>
      <c r="Z6" s="14" t="s">
        <v>27</v>
      </c>
      <c r="AA6" s="133" t="s">
        <v>28</v>
      </c>
      <c r="AB6" s="133" t="s">
        <v>29</v>
      </c>
      <c r="AC6" s="201" t="s">
        <v>30</v>
      </c>
      <c r="AD6" s="202" t="s">
        <v>31</v>
      </c>
    </row>
    <row r="7" spans="1:30" ht="30" customHeight="1" x14ac:dyDescent="0.35">
      <c r="A7" s="64" t="s">
        <v>8</v>
      </c>
      <c r="B7" s="68" t="s">
        <v>9</v>
      </c>
      <c r="C7" s="69" t="s">
        <v>34</v>
      </c>
      <c r="D7" s="70" t="s">
        <v>35</v>
      </c>
      <c r="E7" s="71" t="s">
        <v>36</v>
      </c>
      <c r="F7" s="72" t="s">
        <v>35</v>
      </c>
      <c r="G7" s="70" t="s">
        <v>35</v>
      </c>
      <c r="H7" s="71" t="s">
        <v>36</v>
      </c>
      <c r="I7" s="72" t="s">
        <v>35</v>
      </c>
      <c r="J7" s="65" t="s">
        <v>13</v>
      </c>
      <c r="L7" s="6"/>
      <c r="M7" s="130" t="s">
        <v>37</v>
      </c>
      <c r="N7" s="130" t="s">
        <v>38</v>
      </c>
      <c r="O7" s="130" t="s">
        <v>39</v>
      </c>
      <c r="P7" s="130" t="s">
        <v>37</v>
      </c>
      <c r="Q7" s="130" t="s">
        <v>39</v>
      </c>
      <c r="R7" s="201"/>
      <c r="S7" s="14"/>
      <c r="T7" s="130"/>
      <c r="U7" s="14"/>
      <c r="V7" s="130"/>
      <c r="W7" s="130"/>
      <c r="X7" s="139"/>
      <c r="Y7" s="14"/>
      <c r="Z7" s="133" t="s">
        <v>55</v>
      </c>
      <c r="AA7" s="134" t="s">
        <v>56</v>
      </c>
      <c r="AB7" s="133" t="s">
        <v>39</v>
      </c>
      <c r="AC7" s="201"/>
      <c r="AD7" s="202"/>
    </row>
    <row r="8" spans="1:30" x14ac:dyDescent="0.35">
      <c r="A8" s="57"/>
      <c r="B8" s="62"/>
      <c r="C8" s="58"/>
      <c r="D8" s="59"/>
      <c r="E8" s="59"/>
      <c r="F8" s="59"/>
      <c r="G8" s="59"/>
      <c r="H8" s="59"/>
      <c r="I8" s="59"/>
      <c r="J8" s="81">
        <f>IF(Y8=1,Z8, ROUND(AA8/12*(IF(S8&gt;0,S8,T8+U8)+X8),2))</f>
        <v>0</v>
      </c>
      <c r="L8" s="6"/>
      <c r="M8" s="131">
        <f t="shared" ref="M8:M10" si="0">DAY(A8)</f>
        <v>0</v>
      </c>
      <c r="N8" s="38">
        <f>P8-M8+1</f>
        <v>32</v>
      </c>
      <c r="O8" s="38">
        <f>DAY(B8)</f>
        <v>0</v>
      </c>
      <c r="P8" s="38">
        <f t="shared" ref="P8:P10" si="1">IF(OR(MONTH(A8)=1,MONTH(A8)=3,MONTH(A8)=5,MONTH(A8)=7,MONTH(A8)=8,MONTH(A8)=10,MONTH(A8)=12),31,IF(OR(MONTH(A8)=4,MONTH(A8)=6,MONTH(A8)=9,MONTH(A8)=11),30,IF(AND(MONTH(A8)=2,MOD(YEAR(A8),4)&lt;&gt;0),28,IF(AND(MONTH(A8)=2,MOD(YEAR(A8),4)=0),29,0))))</f>
        <v>31</v>
      </c>
      <c r="Q8" s="38">
        <f t="shared" ref="Q8:Q10" si="2">IF(OR(MONTH(B8)=1,MONTH(B8)=3,MONTH(B8)=5,MONTH(B8)=7,MONTH(B8)=8,MONTH(B8)=10,MONTH(B8)=12),31,IF(OR(MONTH(B8)=4,MONTH(B8)=6,MONTH(B8)=9,MONTH(B8)=11),30,IF(AND(MONTH(B8)=2,MOD(YEAR(B8),4)&lt;&gt;0),28,IF(AND(MONTH(B8)=2,MOD(YEAR(B8),4)=0),29,0))))</f>
        <v>31</v>
      </c>
      <c r="R8" s="38">
        <f>IF(P8=Q8,1,0)</f>
        <v>1</v>
      </c>
      <c r="S8" s="38">
        <f t="shared" ref="S8:S18" si="3">IF(AND(X8=0,R8=1),AC8/Q8,0)</f>
        <v>0</v>
      </c>
      <c r="T8" s="144">
        <f t="shared" ref="T8:T18" si="4">IF(N8&lt;&gt;P8,(N8/P8),0)</f>
        <v>1.032258064516129</v>
      </c>
      <c r="U8" s="144">
        <f>IF(O8&lt;&gt;Q8,(O8/Q8),IF(B8-A8&gt;Q8,1,0))</f>
        <v>0</v>
      </c>
      <c r="V8" s="38">
        <f t="shared" ref="V8:V10" si="5">B8-A8</f>
        <v>0</v>
      </c>
      <c r="W8" s="38">
        <f t="shared" ref="W8:W18" si="6">IF(V8&gt;P8,1,0)</f>
        <v>0</v>
      </c>
      <c r="X8" s="38">
        <f>IF(OR(DAY(A8)=1,AND(DAY(A8)&gt;=1,MONTH(A8)=MONTH(B8))),DATEDIF(A8,B8,"m"),DATEDIF(AD8,B8,"m"))</f>
        <v>0</v>
      </c>
      <c r="Y8" s="38">
        <f t="shared" ref="Y8:Y18" si="7">IF(AND(X8=11,AB8=Q8),1,0)</f>
        <v>0</v>
      </c>
      <c r="Z8" s="142">
        <f t="shared" ref="Z8:Z10" si="8">IF(Y8=1, ROUND((C8+(D8*12)+(E8*12)+(F8*12)+G8+H8+I8),2),0)</f>
        <v>0</v>
      </c>
      <c r="AA8" s="143">
        <f t="shared" ref="AA8:AA10" si="9">ROUND((C8+(D8*12)+(E8*12)+(F8*12)+G8+H8+I8),2)</f>
        <v>0</v>
      </c>
      <c r="AB8" s="35">
        <f t="shared" ref="AB8:AB10" si="10">B8-DATE(YEAR(B8),MONTH(B8),)</f>
        <v>0</v>
      </c>
      <c r="AC8" s="140" t="str">
        <f t="shared" ref="AC8:AC10" si="11">IF(A8="","0",DATEDIF(A8,B8,"D")+1)</f>
        <v>0</v>
      </c>
      <c r="AD8" s="141">
        <f>IF(A8="",0,EOMONTH(A8,0)+1)</f>
        <v>0</v>
      </c>
    </row>
    <row r="9" spans="1:30" x14ac:dyDescent="0.35">
      <c r="A9" s="57"/>
      <c r="B9" s="62"/>
      <c r="C9" s="58"/>
      <c r="D9" s="59"/>
      <c r="E9" s="59"/>
      <c r="F9" s="59"/>
      <c r="G9" s="59"/>
      <c r="H9" s="59"/>
      <c r="I9" s="59"/>
      <c r="J9" s="81">
        <f t="shared" ref="J9:J18" si="12">IF(Y9=1,Z9, ROUND(AA9/12*(IF(S9&gt;0,S9,T9+U9)+X9),2))</f>
        <v>0</v>
      </c>
      <c r="L9" s="6"/>
      <c r="M9" s="131">
        <f t="shared" si="0"/>
        <v>0</v>
      </c>
      <c r="N9" s="38">
        <f t="shared" ref="N9:N18" si="13">P9-M9+1</f>
        <v>32</v>
      </c>
      <c r="O9" s="38">
        <f t="shared" ref="O9:O10" si="14">DAY(B9)</f>
        <v>0</v>
      </c>
      <c r="P9" s="38">
        <f t="shared" si="1"/>
        <v>31</v>
      </c>
      <c r="Q9" s="38">
        <f t="shared" si="2"/>
        <v>31</v>
      </c>
      <c r="R9" s="38">
        <f t="shared" ref="R9:R18" si="15">IF(P9=Q9,1,0)</f>
        <v>1</v>
      </c>
      <c r="S9" s="38">
        <f t="shared" si="3"/>
        <v>0</v>
      </c>
      <c r="T9" s="144">
        <f t="shared" si="4"/>
        <v>1.032258064516129</v>
      </c>
      <c r="U9" s="144">
        <f t="shared" ref="U9:U10" si="16">IF(O9&lt;&gt;Q9,(O9/Q9),IF(B9-A9&gt;Q9,1,0))</f>
        <v>0</v>
      </c>
      <c r="V9" s="38">
        <f t="shared" si="5"/>
        <v>0</v>
      </c>
      <c r="W9" s="38">
        <f t="shared" si="6"/>
        <v>0</v>
      </c>
      <c r="X9" s="38">
        <f t="shared" ref="X9:X10" si="17">IF(OR(DAY(A9)=1,AND(DAY(A9)&gt;=1,MONTH(A9)=MONTH(B9))),DATEDIF(A9,B9,"m"),DATEDIF(AD9,B9,"m"))</f>
        <v>0</v>
      </c>
      <c r="Y9" s="38">
        <f t="shared" si="7"/>
        <v>0</v>
      </c>
      <c r="Z9" s="142">
        <f t="shared" si="8"/>
        <v>0</v>
      </c>
      <c r="AA9" s="143">
        <f t="shared" si="9"/>
        <v>0</v>
      </c>
      <c r="AB9" s="35">
        <f t="shared" si="10"/>
        <v>0</v>
      </c>
      <c r="AC9" s="140" t="str">
        <f t="shared" si="11"/>
        <v>0</v>
      </c>
      <c r="AD9" s="141">
        <f t="shared" ref="AD9:AD10" si="18">IF(A9="",0,EOMONTH(A9,0)+1)</f>
        <v>0</v>
      </c>
    </row>
    <row r="10" spans="1:30" x14ac:dyDescent="0.35">
      <c r="A10" s="57"/>
      <c r="B10" s="62"/>
      <c r="C10" s="58"/>
      <c r="D10" s="59"/>
      <c r="E10" s="59"/>
      <c r="F10" s="59"/>
      <c r="G10" s="59"/>
      <c r="H10" s="59"/>
      <c r="I10" s="59"/>
      <c r="J10" s="81">
        <f t="shared" si="12"/>
        <v>0</v>
      </c>
      <c r="L10" s="6"/>
      <c r="M10" s="131">
        <f t="shared" si="0"/>
        <v>0</v>
      </c>
      <c r="N10" s="38">
        <f t="shared" si="13"/>
        <v>32</v>
      </c>
      <c r="O10" s="38">
        <f t="shared" si="14"/>
        <v>0</v>
      </c>
      <c r="P10" s="38">
        <f t="shared" si="1"/>
        <v>31</v>
      </c>
      <c r="Q10" s="38">
        <f t="shared" si="2"/>
        <v>31</v>
      </c>
      <c r="R10" s="38">
        <f t="shared" si="15"/>
        <v>1</v>
      </c>
      <c r="S10" s="38">
        <f t="shared" si="3"/>
        <v>0</v>
      </c>
      <c r="T10" s="144">
        <f t="shared" si="4"/>
        <v>1.032258064516129</v>
      </c>
      <c r="U10" s="144">
        <f t="shared" si="16"/>
        <v>0</v>
      </c>
      <c r="V10" s="38">
        <f t="shared" si="5"/>
        <v>0</v>
      </c>
      <c r="W10" s="38">
        <f t="shared" si="6"/>
        <v>0</v>
      </c>
      <c r="X10" s="38">
        <f t="shared" si="17"/>
        <v>0</v>
      </c>
      <c r="Y10" s="38">
        <f t="shared" si="7"/>
        <v>0</v>
      </c>
      <c r="Z10" s="142">
        <f t="shared" si="8"/>
        <v>0</v>
      </c>
      <c r="AA10" s="143">
        <f t="shared" si="9"/>
        <v>0</v>
      </c>
      <c r="AB10" s="35">
        <f t="shared" si="10"/>
        <v>0</v>
      </c>
      <c r="AC10" s="140" t="str">
        <f t="shared" si="11"/>
        <v>0</v>
      </c>
      <c r="AD10" s="141">
        <f t="shared" si="18"/>
        <v>0</v>
      </c>
    </row>
    <row r="11" spans="1:30" x14ac:dyDescent="0.35">
      <c r="A11" s="57"/>
      <c r="B11" s="62"/>
      <c r="C11" s="58"/>
      <c r="D11" s="59"/>
      <c r="E11" s="59"/>
      <c r="F11" s="59"/>
      <c r="G11" s="59"/>
      <c r="H11" s="59"/>
      <c r="I11" s="59"/>
      <c r="J11" s="81">
        <f t="shared" si="12"/>
        <v>0</v>
      </c>
      <c r="L11" s="6"/>
      <c r="M11" s="131">
        <f t="shared" ref="M11:M18" si="19">DAY(A11)</f>
        <v>0</v>
      </c>
      <c r="N11" s="38">
        <f t="shared" si="13"/>
        <v>32</v>
      </c>
      <c r="O11" s="38">
        <f t="shared" ref="O11:O18" si="20">DAY(B11)</f>
        <v>0</v>
      </c>
      <c r="P11" s="38">
        <f t="shared" ref="P11:Q18" si="21">IF(OR(MONTH(A11)=1,MONTH(A11)=3,MONTH(A11)=5,MONTH(A11)=7,MONTH(A11)=8,MONTH(A11)=10,MONTH(A11)=12),31,IF(OR(MONTH(A11)=4,MONTH(A11)=6,MONTH(A11)=9,MONTH(A11)=11),30,IF(AND(MONTH(A11)=2,MOD(YEAR(A11),4)&lt;&gt;0),28,IF(AND(MONTH(A11)=2,MOD(YEAR(A11),4)=0),29,0))))</f>
        <v>31</v>
      </c>
      <c r="Q11" s="38">
        <f t="shared" si="21"/>
        <v>31</v>
      </c>
      <c r="R11" s="38">
        <f t="shared" si="15"/>
        <v>1</v>
      </c>
      <c r="S11" s="38">
        <f t="shared" si="3"/>
        <v>0</v>
      </c>
      <c r="T11" s="144">
        <f t="shared" si="4"/>
        <v>1.032258064516129</v>
      </c>
      <c r="U11" s="144">
        <f t="shared" ref="U11:U18" si="22">IF(O11&lt;&gt;Q11,(O11/Q11),IF(B11-A11&gt;Q11,1,0))</f>
        <v>0</v>
      </c>
      <c r="V11" s="38">
        <f t="shared" ref="V11:V18" si="23">B11-A11</f>
        <v>0</v>
      </c>
      <c r="W11" s="38">
        <f t="shared" si="6"/>
        <v>0</v>
      </c>
      <c r="X11" s="38">
        <f t="shared" ref="X11:X18" si="24">IF(OR(DAY(A11)=1,AND(DAY(A11)&gt;=1,MONTH(A11)=MONTH(B11))),DATEDIF(A11,B11,"m"),DATEDIF(AD11,B11,"m"))</f>
        <v>0</v>
      </c>
      <c r="Y11" s="38">
        <f t="shared" si="7"/>
        <v>0</v>
      </c>
      <c r="Z11" s="142">
        <f t="shared" ref="Z11:Z18" si="25">IF(Y11=1, ROUND((C11+(D11*12)+(E11*12)+(F11*12)+G11+H11+I11),2),0)</f>
        <v>0</v>
      </c>
      <c r="AA11" s="143">
        <f t="shared" ref="AA11:AA18" si="26">ROUND((C11+(D11*12)+(E11*12)+(F11*12)+G11+H11+I11),2)</f>
        <v>0</v>
      </c>
      <c r="AB11" s="35">
        <f t="shared" ref="AB11:AB18" si="27">B11-DATE(YEAR(B11),MONTH(B11),)</f>
        <v>0</v>
      </c>
      <c r="AC11" s="140" t="str">
        <f t="shared" ref="AC11:AC18" si="28">IF(A11="","0",DATEDIF(A11,B11,"D")+1)</f>
        <v>0</v>
      </c>
      <c r="AD11" s="141">
        <f t="shared" ref="AD11:AD18" si="29">IF(A11="",0,EOMONTH(A11,0)+1)</f>
        <v>0</v>
      </c>
    </row>
    <row r="12" spans="1:30" x14ac:dyDescent="0.35">
      <c r="A12" s="57"/>
      <c r="B12" s="62"/>
      <c r="C12" s="58"/>
      <c r="D12" s="59"/>
      <c r="E12" s="59"/>
      <c r="F12" s="59"/>
      <c r="G12" s="59"/>
      <c r="H12" s="59"/>
      <c r="I12" s="59"/>
      <c r="J12" s="81">
        <f t="shared" si="12"/>
        <v>0</v>
      </c>
      <c r="L12" s="6"/>
      <c r="M12" s="131">
        <f t="shared" si="19"/>
        <v>0</v>
      </c>
      <c r="N12" s="38">
        <f t="shared" si="13"/>
        <v>32</v>
      </c>
      <c r="O12" s="38">
        <f t="shared" si="20"/>
        <v>0</v>
      </c>
      <c r="P12" s="38">
        <f t="shared" si="21"/>
        <v>31</v>
      </c>
      <c r="Q12" s="38">
        <f t="shared" si="21"/>
        <v>31</v>
      </c>
      <c r="R12" s="38">
        <f t="shared" si="15"/>
        <v>1</v>
      </c>
      <c r="S12" s="38">
        <f t="shared" si="3"/>
        <v>0</v>
      </c>
      <c r="T12" s="144">
        <f t="shared" si="4"/>
        <v>1.032258064516129</v>
      </c>
      <c r="U12" s="144">
        <f t="shared" si="22"/>
        <v>0</v>
      </c>
      <c r="V12" s="38">
        <f t="shared" si="23"/>
        <v>0</v>
      </c>
      <c r="W12" s="38">
        <f t="shared" si="6"/>
        <v>0</v>
      </c>
      <c r="X12" s="38">
        <f t="shared" si="24"/>
        <v>0</v>
      </c>
      <c r="Y12" s="38">
        <f t="shared" si="7"/>
        <v>0</v>
      </c>
      <c r="Z12" s="142">
        <f t="shared" si="25"/>
        <v>0</v>
      </c>
      <c r="AA12" s="143">
        <f t="shared" si="26"/>
        <v>0</v>
      </c>
      <c r="AB12" s="35">
        <f t="shared" si="27"/>
        <v>0</v>
      </c>
      <c r="AC12" s="140" t="str">
        <f t="shared" si="28"/>
        <v>0</v>
      </c>
      <c r="AD12" s="141">
        <f t="shared" si="29"/>
        <v>0</v>
      </c>
    </row>
    <row r="13" spans="1:30" x14ac:dyDescent="0.35">
      <c r="A13" s="57"/>
      <c r="B13" s="62"/>
      <c r="C13" s="58"/>
      <c r="D13" s="59"/>
      <c r="E13" s="59"/>
      <c r="F13" s="59"/>
      <c r="G13" s="59"/>
      <c r="H13" s="59"/>
      <c r="I13" s="59"/>
      <c r="J13" s="81">
        <f t="shared" si="12"/>
        <v>0</v>
      </c>
      <c r="L13" s="6"/>
      <c r="M13" s="131">
        <f t="shared" si="19"/>
        <v>0</v>
      </c>
      <c r="N13" s="38">
        <f t="shared" si="13"/>
        <v>32</v>
      </c>
      <c r="O13" s="38">
        <f t="shared" si="20"/>
        <v>0</v>
      </c>
      <c r="P13" s="38">
        <f t="shared" si="21"/>
        <v>31</v>
      </c>
      <c r="Q13" s="38">
        <f t="shared" si="21"/>
        <v>31</v>
      </c>
      <c r="R13" s="38">
        <f t="shared" si="15"/>
        <v>1</v>
      </c>
      <c r="S13" s="38">
        <f t="shared" si="3"/>
        <v>0</v>
      </c>
      <c r="T13" s="144">
        <f t="shared" si="4"/>
        <v>1.032258064516129</v>
      </c>
      <c r="U13" s="144">
        <f t="shared" si="22"/>
        <v>0</v>
      </c>
      <c r="V13" s="38">
        <f t="shared" si="23"/>
        <v>0</v>
      </c>
      <c r="W13" s="38">
        <f t="shared" si="6"/>
        <v>0</v>
      </c>
      <c r="X13" s="38">
        <f t="shared" si="24"/>
        <v>0</v>
      </c>
      <c r="Y13" s="38">
        <f t="shared" si="7"/>
        <v>0</v>
      </c>
      <c r="Z13" s="142">
        <f t="shared" si="25"/>
        <v>0</v>
      </c>
      <c r="AA13" s="143">
        <f t="shared" si="26"/>
        <v>0</v>
      </c>
      <c r="AB13" s="35">
        <f t="shared" si="27"/>
        <v>0</v>
      </c>
      <c r="AC13" s="140" t="str">
        <f t="shared" si="28"/>
        <v>0</v>
      </c>
      <c r="AD13" s="141">
        <f t="shared" si="29"/>
        <v>0</v>
      </c>
    </row>
    <row r="14" spans="1:30" x14ac:dyDescent="0.35">
      <c r="A14" s="57"/>
      <c r="B14" s="62"/>
      <c r="C14" s="58"/>
      <c r="D14" s="59"/>
      <c r="E14" s="59"/>
      <c r="F14" s="59"/>
      <c r="G14" s="59"/>
      <c r="H14" s="59"/>
      <c r="I14" s="59"/>
      <c r="J14" s="81">
        <f t="shared" si="12"/>
        <v>0</v>
      </c>
      <c r="L14" s="6"/>
      <c r="M14" s="131">
        <f t="shared" si="19"/>
        <v>0</v>
      </c>
      <c r="N14" s="38">
        <f t="shared" si="13"/>
        <v>32</v>
      </c>
      <c r="O14" s="38">
        <f t="shared" si="20"/>
        <v>0</v>
      </c>
      <c r="P14" s="38">
        <f t="shared" si="21"/>
        <v>31</v>
      </c>
      <c r="Q14" s="38">
        <f t="shared" si="21"/>
        <v>31</v>
      </c>
      <c r="R14" s="38">
        <f t="shared" si="15"/>
        <v>1</v>
      </c>
      <c r="S14" s="38">
        <f t="shared" si="3"/>
        <v>0</v>
      </c>
      <c r="T14" s="144">
        <f t="shared" si="4"/>
        <v>1.032258064516129</v>
      </c>
      <c r="U14" s="144">
        <f t="shared" si="22"/>
        <v>0</v>
      </c>
      <c r="V14" s="38">
        <f t="shared" si="23"/>
        <v>0</v>
      </c>
      <c r="W14" s="38">
        <f t="shared" si="6"/>
        <v>0</v>
      </c>
      <c r="X14" s="38">
        <f t="shared" si="24"/>
        <v>0</v>
      </c>
      <c r="Y14" s="38">
        <f t="shared" si="7"/>
        <v>0</v>
      </c>
      <c r="Z14" s="142">
        <f t="shared" si="25"/>
        <v>0</v>
      </c>
      <c r="AA14" s="143">
        <f t="shared" si="26"/>
        <v>0</v>
      </c>
      <c r="AB14" s="35">
        <f t="shared" si="27"/>
        <v>0</v>
      </c>
      <c r="AC14" s="140" t="str">
        <f t="shared" si="28"/>
        <v>0</v>
      </c>
      <c r="AD14" s="141">
        <f t="shared" si="29"/>
        <v>0</v>
      </c>
    </row>
    <row r="15" spans="1:30" x14ac:dyDescent="0.35">
      <c r="A15" s="57"/>
      <c r="B15" s="62"/>
      <c r="C15" s="58"/>
      <c r="D15" s="59"/>
      <c r="E15" s="59"/>
      <c r="F15" s="59"/>
      <c r="G15" s="59"/>
      <c r="H15" s="59"/>
      <c r="I15" s="59"/>
      <c r="J15" s="81">
        <f t="shared" si="12"/>
        <v>0</v>
      </c>
      <c r="L15" s="6"/>
      <c r="M15" s="131">
        <f t="shared" si="19"/>
        <v>0</v>
      </c>
      <c r="N15" s="38">
        <f t="shared" si="13"/>
        <v>32</v>
      </c>
      <c r="O15" s="38">
        <f t="shared" si="20"/>
        <v>0</v>
      </c>
      <c r="P15" s="38">
        <f t="shared" si="21"/>
        <v>31</v>
      </c>
      <c r="Q15" s="38">
        <f t="shared" si="21"/>
        <v>31</v>
      </c>
      <c r="R15" s="38">
        <f t="shared" si="15"/>
        <v>1</v>
      </c>
      <c r="S15" s="38">
        <f t="shared" si="3"/>
        <v>0</v>
      </c>
      <c r="T15" s="144">
        <f t="shared" si="4"/>
        <v>1.032258064516129</v>
      </c>
      <c r="U15" s="144">
        <f t="shared" si="22"/>
        <v>0</v>
      </c>
      <c r="V15" s="38">
        <f t="shared" si="23"/>
        <v>0</v>
      </c>
      <c r="W15" s="38">
        <f t="shared" si="6"/>
        <v>0</v>
      </c>
      <c r="X15" s="38">
        <f t="shared" si="24"/>
        <v>0</v>
      </c>
      <c r="Y15" s="38">
        <f t="shared" si="7"/>
        <v>0</v>
      </c>
      <c r="Z15" s="142">
        <f t="shared" si="25"/>
        <v>0</v>
      </c>
      <c r="AA15" s="143">
        <f t="shared" si="26"/>
        <v>0</v>
      </c>
      <c r="AB15" s="35">
        <f t="shared" si="27"/>
        <v>0</v>
      </c>
      <c r="AC15" s="140" t="str">
        <f t="shared" si="28"/>
        <v>0</v>
      </c>
      <c r="AD15" s="141">
        <f t="shared" si="29"/>
        <v>0</v>
      </c>
    </row>
    <row r="16" spans="1:30" x14ac:dyDescent="0.35">
      <c r="A16" s="57"/>
      <c r="B16" s="62"/>
      <c r="C16" s="58"/>
      <c r="D16" s="59"/>
      <c r="E16" s="59"/>
      <c r="F16" s="59"/>
      <c r="G16" s="59"/>
      <c r="H16" s="59"/>
      <c r="I16" s="59"/>
      <c r="J16" s="81">
        <f t="shared" si="12"/>
        <v>0</v>
      </c>
      <c r="L16" s="6"/>
      <c r="M16" s="131">
        <f t="shared" si="19"/>
        <v>0</v>
      </c>
      <c r="N16" s="38">
        <f t="shared" si="13"/>
        <v>32</v>
      </c>
      <c r="O16" s="38">
        <f t="shared" si="20"/>
        <v>0</v>
      </c>
      <c r="P16" s="38">
        <f t="shared" si="21"/>
        <v>31</v>
      </c>
      <c r="Q16" s="38">
        <f t="shared" si="21"/>
        <v>31</v>
      </c>
      <c r="R16" s="38">
        <f t="shared" si="15"/>
        <v>1</v>
      </c>
      <c r="S16" s="38">
        <f t="shared" si="3"/>
        <v>0</v>
      </c>
      <c r="T16" s="144">
        <f t="shared" si="4"/>
        <v>1.032258064516129</v>
      </c>
      <c r="U16" s="144">
        <f t="shared" si="22"/>
        <v>0</v>
      </c>
      <c r="V16" s="38">
        <f t="shared" si="23"/>
        <v>0</v>
      </c>
      <c r="W16" s="38">
        <f t="shared" si="6"/>
        <v>0</v>
      </c>
      <c r="X16" s="38">
        <f t="shared" si="24"/>
        <v>0</v>
      </c>
      <c r="Y16" s="38">
        <f t="shared" si="7"/>
        <v>0</v>
      </c>
      <c r="Z16" s="142">
        <f t="shared" si="25"/>
        <v>0</v>
      </c>
      <c r="AA16" s="143">
        <f t="shared" si="26"/>
        <v>0</v>
      </c>
      <c r="AB16" s="35">
        <f t="shared" si="27"/>
        <v>0</v>
      </c>
      <c r="AC16" s="140" t="str">
        <f t="shared" si="28"/>
        <v>0</v>
      </c>
      <c r="AD16" s="141">
        <f t="shared" si="29"/>
        <v>0</v>
      </c>
    </row>
    <row r="17" spans="1:33" x14ac:dyDescent="0.35">
      <c r="A17" s="57"/>
      <c r="B17" s="62"/>
      <c r="C17" s="58"/>
      <c r="D17" s="59"/>
      <c r="E17" s="59"/>
      <c r="F17" s="59"/>
      <c r="G17" s="59"/>
      <c r="H17" s="59"/>
      <c r="I17" s="59"/>
      <c r="J17" s="81">
        <f t="shared" si="12"/>
        <v>0</v>
      </c>
      <c r="L17" s="6"/>
      <c r="M17" s="131">
        <f t="shared" si="19"/>
        <v>0</v>
      </c>
      <c r="N17" s="38">
        <f t="shared" si="13"/>
        <v>32</v>
      </c>
      <c r="O17" s="38">
        <f t="shared" si="20"/>
        <v>0</v>
      </c>
      <c r="P17" s="38">
        <f t="shared" si="21"/>
        <v>31</v>
      </c>
      <c r="Q17" s="38">
        <f t="shared" si="21"/>
        <v>31</v>
      </c>
      <c r="R17" s="38">
        <f t="shared" si="15"/>
        <v>1</v>
      </c>
      <c r="S17" s="38">
        <f t="shared" si="3"/>
        <v>0</v>
      </c>
      <c r="T17" s="144">
        <f t="shared" si="4"/>
        <v>1.032258064516129</v>
      </c>
      <c r="U17" s="144">
        <f t="shared" si="22"/>
        <v>0</v>
      </c>
      <c r="V17" s="38">
        <f t="shared" si="23"/>
        <v>0</v>
      </c>
      <c r="W17" s="38">
        <f t="shared" si="6"/>
        <v>0</v>
      </c>
      <c r="X17" s="38">
        <f t="shared" si="24"/>
        <v>0</v>
      </c>
      <c r="Y17" s="38">
        <f t="shared" si="7"/>
        <v>0</v>
      </c>
      <c r="Z17" s="142">
        <f t="shared" si="25"/>
        <v>0</v>
      </c>
      <c r="AA17" s="143">
        <f t="shared" si="26"/>
        <v>0</v>
      </c>
      <c r="AB17" s="35">
        <f t="shared" si="27"/>
        <v>0</v>
      </c>
      <c r="AC17" s="140" t="str">
        <f t="shared" si="28"/>
        <v>0</v>
      </c>
      <c r="AD17" s="141">
        <f t="shared" si="29"/>
        <v>0</v>
      </c>
    </row>
    <row r="18" spans="1:33" x14ac:dyDescent="0.35">
      <c r="A18" s="57"/>
      <c r="B18" s="62"/>
      <c r="C18" s="58"/>
      <c r="D18" s="59"/>
      <c r="E18" s="59"/>
      <c r="F18" s="59"/>
      <c r="G18" s="59"/>
      <c r="H18" s="59"/>
      <c r="I18" s="59"/>
      <c r="J18" s="81">
        <f t="shared" si="12"/>
        <v>0</v>
      </c>
      <c r="L18" s="6"/>
      <c r="M18" s="131">
        <f t="shared" si="19"/>
        <v>0</v>
      </c>
      <c r="N18" s="38">
        <f t="shared" si="13"/>
        <v>32</v>
      </c>
      <c r="O18" s="38">
        <f t="shared" si="20"/>
        <v>0</v>
      </c>
      <c r="P18" s="38">
        <f t="shared" si="21"/>
        <v>31</v>
      </c>
      <c r="Q18" s="38">
        <f t="shared" si="21"/>
        <v>31</v>
      </c>
      <c r="R18" s="38">
        <f t="shared" si="15"/>
        <v>1</v>
      </c>
      <c r="S18" s="38">
        <f t="shared" si="3"/>
        <v>0</v>
      </c>
      <c r="T18" s="144">
        <f t="shared" si="4"/>
        <v>1.032258064516129</v>
      </c>
      <c r="U18" s="144">
        <f t="shared" si="22"/>
        <v>0</v>
      </c>
      <c r="V18" s="38">
        <f t="shared" si="23"/>
        <v>0</v>
      </c>
      <c r="W18" s="38">
        <f t="shared" si="6"/>
        <v>0</v>
      </c>
      <c r="X18" s="38">
        <f t="shared" si="24"/>
        <v>0</v>
      </c>
      <c r="Y18" s="38">
        <f t="shared" si="7"/>
        <v>0</v>
      </c>
      <c r="Z18" s="142">
        <f t="shared" si="25"/>
        <v>0</v>
      </c>
      <c r="AA18" s="143">
        <f t="shared" si="26"/>
        <v>0</v>
      </c>
      <c r="AB18" s="35">
        <f t="shared" si="27"/>
        <v>0</v>
      </c>
      <c r="AC18" s="140" t="str">
        <f t="shared" si="28"/>
        <v>0</v>
      </c>
      <c r="AD18" s="141">
        <f t="shared" si="29"/>
        <v>0</v>
      </c>
    </row>
    <row r="19" spans="1:33" x14ac:dyDescent="0.35">
      <c r="A19" s="73"/>
      <c r="B19" s="73"/>
      <c r="C19" s="74"/>
      <c r="D19" s="74"/>
      <c r="E19" s="4"/>
      <c r="F19" s="4"/>
      <c r="G19" s="194" t="s">
        <v>14</v>
      </c>
      <c r="H19" s="195"/>
      <c r="I19" s="196"/>
      <c r="J19" s="60"/>
      <c r="L19" s="6"/>
      <c r="M19" s="35"/>
      <c r="N19" s="35"/>
      <c r="O19" s="35"/>
      <c r="P19" s="35"/>
      <c r="Q19" s="35"/>
      <c r="R19" s="35"/>
      <c r="S19" s="35"/>
      <c r="T19" s="35"/>
      <c r="U19" s="35"/>
      <c r="V19" s="35"/>
      <c r="W19" s="35"/>
      <c r="X19" s="35"/>
      <c r="Y19" s="35"/>
      <c r="Z19" s="35"/>
      <c r="AA19" s="35"/>
      <c r="AB19" s="35"/>
      <c r="AC19" s="35">
        <f>SUM(AC8:AC18)</f>
        <v>0</v>
      </c>
      <c r="AD19" s="35"/>
    </row>
    <row r="20" spans="1:33" x14ac:dyDescent="0.35">
      <c r="C20" s="74"/>
      <c r="D20" s="74"/>
      <c r="E20" s="4"/>
      <c r="F20" s="4"/>
      <c r="G20" s="194" t="s">
        <v>14</v>
      </c>
      <c r="H20" s="195"/>
      <c r="I20" s="196"/>
      <c r="J20" s="61"/>
      <c r="L20" s="6"/>
      <c r="M20" s="35"/>
      <c r="N20" s="35"/>
      <c r="O20" s="35"/>
      <c r="P20" s="35"/>
      <c r="Q20" s="35"/>
      <c r="R20" s="35"/>
      <c r="S20" s="35"/>
      <c r="T20" s="35"/>
      <c r="U20" s="35"/>
      <c r="V20" s="35"/>
      <c r="W20" s="6"/>
      <c r="X20" s="6"/>
      <c r="Y20" s="35"/>
      <c r="Z20" s="35"/>
      <c r="AA20" s="35"/>
      <c r="AB20" s="35"/>
      <c r="AC20" s="35"/>
      <c r="AD20" s="35"/>
      <c r="AE20" s="22"/>
      <c r="AF20" s="22"/>
    </row>
    <row r="21" spans="1:33" x14ac:dyDescent="0.35">
      <c r="B21" s="4"/>
      <c r="C21" s="4"/>
      <c r="D21" s="4"/>
      <c r="E21" s="4"/>
      <c r="F21" s="4"/>
      <c r="G21" s="194" t="s">
        <v>14</v>
      </c>
      <c r="H21" s="195"/>
      <c r="I21" s="196"/>
      <c r="J21" s="61"/>
      <c r="L21" s="6"/>
      <c r="M21" s="35"/>
      <c r="N21" s="35"/>
      <c r="O21" s="35" t="s">
        <v>43</v>
      </c>
      <c r="P21" s="35"/>
      <c r="Q21" s="35"/>
      <c r="R21" s="35"/>
      <c r="S21" s="35"/>
      <c r="T21" s="35"/>
      <c r="U21" s="35"/>
      <c r="V21" s="35"/>
      <c r="W21" s="6"/>
      <c r="X21" s="6"/>
      <c r="Y21" s="35"/>
      <c r="Z21" s="35"/>
      <c r="AA21" s="35"/>
      <c r="AB21" s="35"/>
      <c r="AC21" s="35"/>
      <c r="AD21" s="35"/>
    </row>
    <row r="22" spans="1:33" x14ac:dyDescent="0.35">
      <c r="B22" s="4"/>
      <c r="C22" s="4"/>
      <c r="D22" s="4"/>
      <c r="E22" s="4"/>
      <c r="F22" s="4"/>
      <c r="G22" s="194" t="s">
        <v>14</v>
      </c>
      <c r="H22" s="195"/>
      <c r="I22" s="196"/>
      <c r="J22" s="61"/>
      <c r="L22" s="6"/>
      <c r="M22" s="35"/>
      <c r="N22" s="35"/>
      <c r="O22" s="35">
        <f>IF(AND(OR(MOD(YEAR(A8),4)=0,MOD(YEAR(B8),4)=0),AND(A8&lt;=DATE(IF(ROUND(MOD(YEAR(A8),4)=0,2),YEAR(A8),YEAR(B8)),2,29),B8&gt;=DATE(IF(ROUND(MOD(YEAR(A8),4)=0,2),YEAR(A8),YEAR(B8)),2,29))),1,IF(AND(OR(MOD(YEAR(A9),4)=0,MOD(YEAR(B9),4)=0),AND(A9&lt;=DATE(IF(ROUND(MOD(YEAR(A9),4)=0,2),YEAR(A9),YEAR(B9)),2,29),B9&gt;=DATE(IF(ROUND(MOD(YEAR(A9),4)=0,2),YEAR(A9),YEAR(B9)),2,29))),1,IF(AND(OR(MOD(YEAR(A10),4)=0,MOD(YEAR(B10),4)=0),AND(A10&lt;=DATE(IF(ROUND(MOD(YEAR(A10),4)=0,2),YEAR(A10),YEAR(B10)),2,29),B10&gt;=DATE(IF(ROUND(MOD(YEAR(A10),4)=0,2),YEAR(A10),YEAR(B10)),2,29))),1,IF(AND(OR(MOD(YEAR(A11),4)=0,MOD(YEAR(B11),4)=0),AND(A11&lt;=DATE(IF(ROUND(MOD(YEAR(A11),4)=0,2),YEAR(A11),YEAR(B11)),2,29),B11&gt;=DATE(IF(ROUND(MOD(YEAR(A11),4)=0,2),YEAR(A11),YEAR(B11)),2,29))),1,IF(AND(OR(MOD(YEAR(A12),4)=0,MOD(YEAR(B12),4)=0),AND(A12&lt;=DATE(IF(ROUND(MOD(YEAR(A12),4)=0,2),YEAR(A12),YEAR(B12)),2,29),B12&gt;=DATE(IF(ROUND(MOD(YEAR(A12),4)=0,2),YEAR(A12),YEAR(B12)),2,29))),1,IF(AND(OR(MOD(YEAR(A13),4)=0,MOD(YEAR(B13),4)=0),AND(A13&lt;=DATE(IF(ROUND(MOD(YEAR(A13),4)=0,2),YEAR(A13),YEAR(B13)),2,29),B13&gt;=DATE(IF(ROUND(MOD(YEAR(A13),4)=0,2),YEAR(A13),YEAR(B13)),2,29))),1,IF(AND(OR(MOD(YEAR(A14),4)=0,MOD(YEAR(B14),4)=0),AND(A14&lt;=DATE(IF(ROUND(MOD(YEAR(A14),4)=0,2),YEAR(A14),YEAR(B14)),2,29),B14&gt;=DATE(IF(ROUND(MOD(YEAR(A14),4)=0,2),YEAR(A14),YEAR(B14)),2,29))),1,IF(AND(OR(MOD(YEAR(A15),4)=0,MOD(YEAR(B15),4)=0),AND(A15&lt;=DATE(IF(ROUND(MOD(YEAR(A15),4)=0,2),YEAR(A15),YEAR(B15)),2,29),B15&gt;=DATE(IF(ROUND(MOD(YEAR(A15),4)=0,2),YEAR(A15),YEAR(B15)),2,29))),1,IF(AND(OR(MOD(YEAR(A16),4)=0,MOD(YEAR(B16),4)=0),AND(A16&lt;=DATE(IF(ROUND(MOD(YEAR(A16),4)=0,2),YEAR(A16),YEAR(B16)),2,29),B16&gt;=DATE(IF(ROUND(MOD(YEAR(A16),4)=0,2),YEAR(A16),YEAR(B16)),2,29))),1,IF(AND(OR(MOD(YEAR(A17),4)=0,MOD(YEAR(B17),4)=0),AND(A17&lt;=DATE(IF(ROUND(MOD(YEAR(A17),4)=0,2),YEAR(A17),YEAR(B17)),2,29),B17&gt;=DATE(IF(ROUND(MOD(YEAR(A17),4)=0,2),YEAR(A17),YEAR(B17)),2,29))),1,IF(AND(OR(MOD(YEAR(A18),4)=0,MOD(YEAR(B18),4)=0),AND(A18&lt;=DATE(IF(ROUND(MOD(YEAR(A18),4)=0,2),YEAR(A18),YEAR(B18)),2,29),B18&gt;=DATE(IF(ROUND(MOD(YEAR(A18),4)=0,2),YEAR(A18),YEAR(B18)),2,29))),1,0)))))))))))</f>
        <v>0</v>
      </c>
      <c r="P22" s="35">
        <f>IF(AND(O22=1,AC19=365),1,0)</f>
        <v>0</v>
      </c>
      <c r="Q22" s="35"/>
      <c r="R22" s="35"/>
      <c r="S22" s="35"/>
      <c r="T22" s="35"/>
      <c r="U22" s="35"/>
      <c r="V22" s="35"/>
      <c r="W22" s="6"/>
      <c r="X22" s="6"/>
      <c r="Y22" s="35"/>
      <c r="Z22" s="35"/>
      <c r="AA22" s="35"/>
      <c r="AB22" s="35"/>
      <c r="AC22" s="35"/>
      <c r="AD22" s="35"/>
    </row>
    <row r="23" spans="1:33" x14ac:dyDescent="0.35">
      <c r="A23" s="82" t="str">
        <f>IF(AND(AC19&lt;&gt;365,AC19&lt;&gt;366),"DATES DO NOT COVER WHOLE CALENDAR YEAR","")</f>
        <v>DATES DO NOT COVER WHOLE CALENDAR YEAR</v>
      </c>
      <c r="B23" s="75"/>
      <c r="D23" s="4"/>
      <c r="F23" s="7"/>
      <c r="G23" s="197"/>
      <c r="H23" s="198"/>
      <c r="I23" s="76" t="s">
        <v>13</v>
      </c>
      <c r="J23" s="83">
        <f>IF(OR(J25&lt;&gt;"",J26&lt;&gt;""),0,SUM(J8:J18)+SUM(J19:J22))</f>
        <v>0</v>
      </c>
      <c r="L23" s="6"/>
      <c r="M23" s="6"/>
      <c r="N23" s="6"/>
      <c r="O23" s="6"/>
      <c r="P23" s="6"/>
      <c r="Q23" s="6"/>
      <c r="R23" s="6"/>
      <c r="S23" s="6"/>
      <c r="T23" s="6"/>
      <c r="U23" s="35"/>
      <c r="V23" s="6"/>
      <c r="W23" s="6"/>
      <c r="X23" s="6"/>
      <c r="Y23" s="6"/>
      <c r="Z23" s="6"/>
      <c r="AA23" s="35"/>
      <c r="AB23" s="6"/>
      <c r="AC23" s="6"/>
      <c r="AD23" s="6"/>
      <c r="AF23" s="22"/>
      <c r="AG23" s="175"/>
    </row>
    <row r="24" spans="1:33" x14ac:dyDescent="0.35">
      <c r="A24" s="84" t="str">
        <f>IF(AND(AC19&lt;&gt;365,AC19&lt;&gt;366),"Did the member only work part year?","")</f>
        <v>Did the member only work part year?</v>
      </c>
      <c r="G24" s="199"/>
      <c r="H24" s="200"/>
      <c r="I24" s="77"/>
      <c r="J24" s="78"/>
      <c r="L24" s="6"/>
      <c r="M24" s="6"/>
      <c r="N24" s="6"/>
      <c r="O24" s="6"/>
      <c r="P24" s="6"/>
      <c r="Q24" s="6"/>
      <c r="R24" s="6"/>
      <c r="S24" s="6"/>
      <c r="T24" s="6"/>
      <c r="U24" s="35"/>
      <c r="V24" s="6"/>
      <c r="W24" s="6"/>
      <c r="X24" s="6"/>
      <c r="Y24" s="6"/>
      <c r="Z24" s="6"/>
      <c r="AA24" s="35"/>
      <c r="AB24" s="6"/>
      <c r="AC24" s="6"/>
      <c r="AD24" s="6"/>
    </row>
    <row r="25" spans="1:33" x14ac:dyDescent="0.35">
      <c r="A25" s="35" t="str">
        <f>IF(AND(AC19&lt;&gt;365,AC19&lt;&gt;366),"If YES, then use the FP figures in either J33 or J34 (depending if it is a leap year or not)","")</f>
        <v>If YES, then use the FP figures in either J33 or J34 (depending if it is a leap year or not)</v>
      </c>
      <c r="G25" s="194" t="s">
        <v>57</v>
      </c>
      <c r="H25" s="195"/>
      <c r="I25" s="79" t="s">
        <v>13</v>
      </c>
      <c r="J25" s="85" t="str">
        <f>IF(AND(AC19&gt;0,AC19&lt;=365,J26=""),ROUND(SUM(J8:J18)/(SUM(AC8:AC18))*365+SUM(J19:J22),2),"")</f>
        <v/>
      </c>
      <c r="L25" s="6"/>
      <c r="M25" s="6"/>
      <c r="N25" s="6"/>
      <c r="O25" s="6"/>
      <c r="P25" s="6"/>
      <c r="Q25" s="6"/>
      <c r="R25" s="6"/>
      <c r="S25" s="6"/>
      <c r="T25" s="6"/>
      <c r="U25" s="35"/>
      <c r="V25" s="6"/>
      <c r="W25" s="6"/>
      <c r="X25" s="6"/>
      <c r="Y25" s="6"/>
      <c r="Z25" s="6"/>
      <c r="AA25" s="35"/>
      <c r="AB25" s="6"/>
      <c r="AC25" s="6"/>
      <c r="AD25" s="6"/>
    </row>
    <row r="26" spans="1:33" x14ac:dyDescent="0.35">
      <c r="A26" s="8" t="str">
        <f>IF(AND(AC19&lt;&gt;365,AC19&lt;&gt;366),"If NO, then please double check the dates in columns A and B","")</f>
        <v>If NO, then please double check the dates in columns A and B</v>
      </c>
      <c r="G26" s="227" t="s">
        <v>58</v>
      </c>
      <c r="H26" s="228"/>
      <c r="I26" s="80" t="s">
        <v>13</v>
      </c>
      <c r="J26" s="86" t="str">
        <f>IF(AND(AC19&gt;0,AC19&lt;366,O22=1),ROUND(SUM(J8:J18)/(SUM(AC8:AC18))*366+SUM(J19:J22),2),"")</f>
        <v/>
      </c>
      <c r="L26" s="6"/>
      <c r="M26" s="6"/>
      <c r="N26" s="6"/>
      <c r="O26" s="6"/>
      <c r="P26" s="6"/>
      <c r="Q26" s="6"/>
      <c r="R26" s="6"/>
      <c r="S26" s="6"/>
      <c r="T26" s="6"/>
      <c r="U26" s="35"/>
      <c r="V26" s="6"/>
      <c r="W26" s="6"/>
      <c r="X26" s="6"/>
      <c r="Y26" s="6"/>
      <c r="Z26" s="6"/>
      <c r="AA26" s="35"/>
      <c r="AB26" s="6"/>
      <c r="AC26" s="6"/>
      <c r="AD26" s="6"/>
    </row>
    <row r="28" spans="1:33" ht="15.75" customHeight="1" thickBot="1" x14ac:dyDescent="0.4">
      <c r="A28" s="7" t="s">
        <v>59</v>
      </c>
      <c r="B28" s="3"/>
      <c r="C28" s="5"/>
      <c r="D28" s="5"/>
      <c r="E28" s="4"/>
      <c r="F28" s="4"/>
      <c r="G28" s="4"/>
      <c r="H28" s="3"/>
      <c r="I28" s="3"/>
      <c r="J28" s="3"/>
    </row>
    <row r="29" spans="1:33" ht="14.25" customHeight="1" thickBot="1" x14ac:dyDescent="0.4">
      <c r="A29" s="135"/>
      <c r="B29" s="136"/>
      <c r="C29" s="137"/>
      <c r="D29" s="190" t="s">
        <v>32</v>
      </c>
      <c r="E29" s="191"/>
      <c r="F29" s="192"/>
      <c r="G29" s="190" t="s">
        <v>33</v>
      </c>
      <c r="H29" s="191"/>
      <c r="I29" s="192"/>
      <c r="J29" s="136"/>
      <c r="K29" s="138"/>
      <c r="L29" s="138"/>
      <c r="M29" s="133" t="s">
        <v>47</v>
      </c>
      <c r="N29" s="132" t="s">
        <v>48</v>
      </c>
      <c r="O29" s="132" t="s">
        <v>29</v>
      </c>
      <c r="P29" s="201" t="s">
        <v>49</v>
      </c>
      <c r="Q29" s="201"/>
      <c r="R29" s="201" t="s">
        <v>50</v>
      </c>
      <c r="S29" s="14" t="s">
        <v>20</v>
      </c>
      <c r="T29" s="130" t="s">
        <v>51</v>
      </c>
      <c r="U29" s="14" t="s">
        <v>22</v>
      </c>
      <c r="V29" s="133" t="s">
        <v>52</v>
      </c>
      <c r="W29" s="133" t="s">
        <v>53</v>
      </c>
      <c r="X29" s="139" t="s">
        <v>54</v>
      </c>
      <c r="Y29" s="14" t="s">
        <v>26</v>
      </c>
      <c r="Z29" s="14" t="s">
        <v>27</v>
      </c>
      <c r="AA29" s="133" t="s">
        <v>28</v>
      </c>
      <c r="AB29" s="133" t="s">
        <v>29</v>
      </c>
      <c r="AC29" s="201" t="s">
        <v>30</v>
      </c>
      <c r="AD29" s="202" t="s">
        <v>31</v>
      </c>
    </row>
    <row r="30" spans="1:33" ht="30" customHeight="1" x14ac:dyDescent="0.35">
      <c r="A30" s="64" t="s">
        <v>8</v>
      </c>
      <c r="B30" s="68" t="s">
        <v>9</v>
      </c>
      <c r="C30" s="69" t="s">
        <v>34</v>
      </c>
      <c r="D30" s="70" t="s">
        <v>35</v>
      </c>
      <c r="E30" s="71" t="s">
        <v>36</v>
      </c>
      <c r="F30" s="72" t="s">
        <v>35</v>
      </c>
      <c r="G30" s="70" t="s">
        <v>35</v>
      </c>
      <c r="H30" s="71" t="s">
        <v>36</v>
      </c>
      <c r="I30" s="72" t="s">
        <v>35</v>
      </c>
      <c r="J30" s="65" t="s">
        <v>13</v>
      </c>
      <c r="L30" s="6"/>
      <c r="M30" s="130" t="s">
        <v>37</v>
      </c>
      <c r="N30" s="130" t="s">
        <v>38</v>
      </c>
      <c r="O30" s="130" t="s">
        <v>39</v>
      </c>
      <c r="P30" s="130" t="s">
        <v>37</v>
      </c>
      <c r="Q30" s="130" t="s">
        <v>39</v>
      </c>
      <c r="R30" s="201"/>
      <c r="S30" s="14"/>
      <c r="T30" s="130"/>
      <c r="U30" s="14"/>
      <c r="V30" s="130"/>
      <c r="W30" s="130"/>
      <c r="X30" s="139"/>
      <c r="Y30" s="14"/>
      <c r="Z30" s="133" t="s">
        <v>55</v>
      </c>
      <c r="AA30" s="134" t="s">
        <v>56</v>
      </c>
      <c r="AB30" s="133" t="s">
        <v>39</v>
      </c>
      <c r="AC30" s="201"/>
      <c r="AD30" s="202"/>
    </row>
    <row r="31" spans="1:33" x14ac:dyDescent="0.35">
      <c r="A31" s="57"/>
      <c r="B31" s="62"/>
      <c r="C31" s="58"/>
      <c r="D31" s="59"/>
      <c r="E31" s="59"/>
      <c r="F31" s="59"/>
      <c r="G31" s="59"/>
      <c r="H31" s="59"/>
      <c r="I31" s="59"/>
      <c r="J31" s="81">
        <f>IF(Y31=1,Z31, ROUND(AA31/12*(IF(S31&gt;0,S31,T31+U31)+X31),2))</f>
        <v>0</v>
      </c>
      <c r="L31" s="6"/>
      <c r="M31" s="131">
        <f t="shared" ref="M31:M41" si="30">DAY(A31)</f>
        <v>0</v>
      </c>
      <c r="N31" s="38">
        <f>P31-M31+1</f>
        <v>32</v>
      </c>
      <c r="O31" s="38">
        <f>DAY(B31)</f>
        <v>0</v>
      </c>
      <c r="P31" s="38">
        <f t="shared" ref="P31:P41" si="31">IF(OR(MONTH(A31)=1,MONTH(A31)=3,MONTH(A31)=5,MONTH(A31)=7,MONTH(A31)=8,MONTH(A31)=10,MONTH(A31)=12),31,IF(OR(MONTH(A31)=4,MONTH(A31)=6,MONTH(A31)=9,MONTH(A31)=11),30,IF(AND(MONTH(A31)=2,MOD(YEAR(A31),4)&lt;&gt;0),28,IF(AND(MONTH(A31)=2,MOD(YEAR(A31),4)=0),29,0))))</f>
        <v>31</v>
      </c>
      <c r="Q31" s="38">
        <f t="shared" ref="Q31:Q41" si="32">IF(OR(MONTH(B31)=1,MONTH(B31)=3,MONTH(B31)=5,MONTH(B31)=7,MONTH(B31)=8,MONTH(B31)=10,MONTH(B31)=12),31,IF(OR(MONTH(B31)=4,MONTH(B31)=6,MONTH(B31)=9,MONTH(B31)=11),30,IF(AND(MONTH(B31)=2,MOD(YEAR(B31),4)&lt;&gt;0),28,IF(AND(MONTH(B31)=2,MOD(YEAR(B31),4)=0),29,0))))</f>
        <v>31</v>
      </c>
      <c r="R31" s="38">
        <f t="shared" ref="R31" si="33">IF(P31=Q31,1,0)</f>
        <v>1</v>
      </c>
      <c r="S31" s="38">
        <f t="shared" ref="S31:S41" si="34">IF(AND(X31=0,R31=1),AC31/Q31,0)</f>
        <v>0</v>
      </c>
      <c r="T31" s="144">
        <f t="shared" ref="T31:T41" si="35">IF(N31&lt;&gt;P31,(N31/P31),0)</f>
        <v>1.032258064516129</v>
      </c>
      <c r="U31" s="144">
        <f>IF(O31&lt;&gt;Q31,(O31/Q31),IF(B31-A31&gt;Q31,1,0))</f>
        <v>0</v>
      </c>
      <c r="V31" s="38">
        <f t="shared" ref="V31:V41" si="36">B31-A31</f>
        <v>0</v>
      </c>
      <c r="W31" s="38">
        <f t="shared" ref="W31:W41" si="37">IF(V31&gt;P31,1,0)</f>
        <v>0</v>
      </c>
      <c r="X31" s="38">
        <f t="shared" ref="X31:X41" si="38">IF(OR(DAY(A31)=1,AND(DAY(A31)&gt;=1,MONTH(A31)=MONTH(B31))),DATEDIF(A31,B31,"m"),DATEDIF(AD31,B31,"m"))</f>
        <v>0</v>
      </c>
      <c r="Y31" s="38">
        <f t="shared" ref="Y31:Y41" si="39">IF(AND(X31=11,AB31=Q31),1,0)</f>
        <v>0</v>
      </c>
      <c r="Z31" s="142">
        <f t="shared" ref="Z31:Z41" si="40">IF(Y31=1, ROUND((C31+(D31*12)+(E31*12)+(F31*12)+G31+H31+I31),2),0)</f>
        <v>0</v>
      </c>
      <c r="AA31" s="143">
        <f t="shared" ref="AA31:AA41" si="41">ROUND((C31+(D31*12)+(E31*12)+(F31*12)+G31+H31+I31),2)</f>
        <v>0</v>
      </c>
      <c r="AB31" s="35">
        <f t="shared" ref="AB31:AB41" si="42">B31-DATE(YEAR(B31),MONTH(B31),)</f>
        <v>0</v>
      </c>
      <c r="AC31" s="140" t="str">
        <f t="shared" ref="AC31:AC41" si="43">IF(A31="","0",DATEDIF(A31,B31,"D")+1)</f>
        <v>0</v>
      </c>
      <c r="AD31" s="141">
        <f>IF(A31="",0,EOMONTH(A31,0)+1)</f>
        <v>0</v>
      </c>
    </row>
    <row r="32" spans="1:33" x14ac:dyDescent="0.35">
      <c r="A32" s="57"/>
      <c r="B32" s="62"/>
      <c r="C32" s="58"/>
      <c r="D32" s="59"/>
      <c r="E32" s="59"/>
      <c r="F32" s="59"/>
      <c r="G32" s="59"/>
      <c r="H32" s="59"/>
      <c r="I32" s="59"/>
      <c r="J32" s="81">
        <f t="shared" ref="J32:J41" si="44">IF(Y32=1,Z32, ROUND(AA32/12*(IF(S32&gt;0,S32,T32+U32)+X32),2))</f>
        <v>0</v>
      </c>
      <c r="L32" s="6"/>
      <c r="M32" s="131">
        <f t="shared" si="30"/>
        <v>0</v>
      </c>
      <c r="N32" s="38">
        <f t="shared" ref="N32:N41" si="45">P32-M32+1</f>
        <v>32</v>
      </c>
      <c r="O32" s="38">
        <f t="shared" ref="O32:O41" si="46">DAY(B32)</f>
        <v>0</v>
      </c>
      <c r="P32" s="38">
        <f t="shared" si="31"/>
        <v>31</v>
      </c>
      <c r="Q32" s="38">
        <f t="shared" si="32"/>
        <v>31</v>
      </c>
      <c r="R32" s="38">
        <f t="shared" ref="R32:R41" si="47">IF(P32=Q32,1,0)</f>
        <v>1</v>
      </c>
      <c r="S32" s="38">
        <f t="shared" si="34"/>
        <v>0</v>
      </c>
      <c r="T32" s="144">
        <f t="shared" si="35"/>
        <v>1.032258064516129</v>
      </c>
      <c r="U32" s="144">
        <f t="shared" ref="U32:U41" si="48">IF(O32&lt;&gt;Q32,(O32/Q32),IF(B32-A32&gt;Q32,1,0))</f>
        <v>0</v>
      </c>
      <c r="V32" s="38">
        <f t="shared" si="36"/>
        <v>0</v>
      </c>
      <c r="W32" s="38">
        <f t="shared" si="37"/>
        <v>0</v>
      </c>
      <c r="X32" s="38">
        <f t="shared" si="38"/>
        <v>0</v>
      </c>
      <c r="Y32" s="38">
        <f t="shared" si="39"/>
        <v>0</v>
      </c>
      <c r="Z32" s="142">
        <f t="shared" si="40"/>
        <v>0</v>
      </c>
      <c r="AA32" s="143">
        <f t="shared" si="41"/>
        <v>0</v>
      </c>
      <c r="AB32" s="35">
        <f t="shared" si="42"/>
        <v>0</v>
      </c>
      <c r="AC32" s="140" t="str">
        <f t="shared" si="43"/>
        <v>0</v>
      </c>
      <c r="AD32" s="141">
        <f t="shared" ref="AD32:AD41" si="49">IF(A32="",0,EOMONTH(A32,0)+1)</f>
        <v>0</v>
      </c>
    </row>
    <row r="33" spans="1:30" x14ac:dyDescent="0.35">
      <c r="A33" s="57"/>
      <c r="B33" s="62"/>
      <c r="C33" s="58"/>
      <c r="D33" s="59"/>
      <c r="E33" s="59"/>
      <c r="F33" s="59"/>
      <c r="G33" s="59"/>
      <c r="H33" s="59"/>
      <c r="I33" s="59"/>
      <c r="J33" s="81">
        <f t="shared" si="44"/>
        <v>0</v>
      </c>
      <c r="L33" s="6"/>
      <c r="M33" s="131">
        <f t="shared" si="30"/>
        <v>0</v>
      </c>
      <c r="N33" s="38">
        <f t="shared" si="45"/>
        <v>32</v>
      </c>
      <c r="O33" s="38">
        <f t="shared" si="46"/>
        <v>0</v>
      </c>
      <c r="P33" s="38">
        <f t="shared" si="31"/>
        <v>31</v>
      </c>
      <c r="Q33" s="38">
        <f t="shared" si="32"/>
        <v>31</v>
      </c>
      <c r="R33" s="38">
        <f t="shared" si="47"/>
        <v>1</v>
      </c>
      <c r="S33" s="38">
        <f t="shared" si="34"/>
        <v>0</v>
      </c>
      <c r="T33" s="144">
        <f t="shared" si="35"/>
        <v>1.032258064516129</v>
      </c>
      <c r="U33" s="144">
        <f t="shared" si="48"/>
        <v>0</v>
      </c>
      <c r="V33" s="38">
        <f t="shared" si="36"/>
        <v>0</v>
      </c>
      <c r="W33" s="38">
        <f t="shared" si="37"/>
        <v>0</v>
      </c>
      <c r="X33" s="38">
        <f t="shared" si="38"/>
        <v>0</v>
      </c>
      <c r="Y33" s="38">
        <f t="shared" si="39"/>
        <v>0</v>
      </c>
      <c r="Z33" s="142">
        <f t="shared" si="40"/>
        <v>0</v>
      </c>
      <c r="AA33" s="143">
        <f t="shared" si="41"/>
        <v>0</v>
      </c>
      <c r="AB33" s="35">
        <f t="shared" si="42"/>
        <v>0</v>
      </c>
      <c r="AC33" s="140" t="str">
        <f t="shared" si="43"/>
        <v>0</v>
      </c>
      <c r="AD33" s="141">
        <f t="shared" si="49"/>
        <v>0</v>
      </c>
    </row>
    <row r="34" spans="1:30" x14ac:dyDescent="0.35">
      <c r="A34" s="57"/>
      <c r="B34" s="62"/>
      <c r="C34" s="58"/>
      <c r="D34" s="59"/>
      <c r="E34" s="59"/>
      <c r="F34" s="59"/>
      <c r="G34" s="59"/>
      <c r="H34" s="59"/>
      <c r="I34" s="59"/>
      <c r="J34" s="81">
        <f t="shared" si="44"/>
        <v>0</v>
      </c>
      <c r="L34" s="6"/>
      <c r="M34" s="131">
        <f t="shared" si="30"/>
        <v>0</v>
      </c>
      <c r="N34" s="38">
        <f t="shared" si="45"/>
        <v>32</v>
      </c>
      <c r="O34" s="38">
        <f t="shared" si="46"/>
        <v>0</v>
      </c>
      <c r="P34" s="38">
        <f t="shared" si="31"/>
        <v>31</v>
      </c>
      <c r="Q34" s="38">
        <f t="shared" si="32"/>
        <v>31</v>
      </c>
      <c r="R34" s="38">
        <f t="shared" si="47"/>
        <v>1</v>
      </c>
      <c r="S34" s="38">
        <f t="shared" si="34"/>
        <v>0</v>
      </c>
      <c r="T34" s="144">
        <f t="shared" si="35"/>
        <v>1.032258064516129</v>
      </c>
      <c r="U34" s="144">
        <f t="shared" si="48"/>
        <v>0</v>
      </c>
      <c r="V34" s="38">
        <f t="shared" si="36"/>
        <v>0</v>
      </c>
      <c r="W34" s="38">
        <f t="shared" si="37"/>
        <v>0</v>
      </c>
      <c r="X34" s="38">
        <f t="shared" si="38"/>
        <v>0</v>
      </c>
      <c r="Y34" s="38">
        <f t="shared" si="39"/>
        <v>0</v>
      </c>
      <c r="Z34" s="142">
        <f t="shared" si="40"/>
        <v>0</v>
      </c>
      <c r="AA34" s="143">
        <f t="shared" si="41"/>
        <v>0</v>
      </c>
      <c r="AB34" s="35">
        <f t="shared" si="42"/>
        <v>0</v>
      </c>
      <c r="AC34" s="140" t="str">
        <f t="shared" si="43"/>
        <v>0</v>
      </c>
      <c r="AD34" s="141">
        <f t="shared" si="49"/>
        <v>0</v>
      </c>
    </row>
    <row r="35" spans="1:30" x14ac:dyDescent="0.35">
      <c r="A35" s="57"/>
      <c r="B35" s="62"/>
      <c r="C35" s="58"/>
      <c r="D35" s="59"/>
      <c r="E35" s="59"/>
      <c r="F35" s="59"/>
      <c r="G35" s="59"/>
      <c r="H35" s="59"/>
      <c r="I35" s="59"/>
      <c r="J35" s="81">
        <f t="shared" si="44"/>
        <v>0</v>
      </c>
      <c r="L35" s="6"/>
      <c r="M35" s="131">
        <f t="shared" si="30"/>
        <v>0</v>
      </c>
      <c r="N35" s="38">
        <f t="shared" si="45"/>
        <v>32</v>
      </c>
      <c r="O35" s="38">
        <f t="shared" si="46"/>
        <v>0</v>
      </c>
      <c r="P35" s="38">
        <f t="shared" si="31"/>
        <v>31</v>
      </c>
      <c r="Q35" s="38">
        <f t="shared" si="32"/>
        <v>31</v>
      </c>
      <c r="R35" s="38">
        <f t="shared" si="47"/>
        <v>1</v>
      </c>
      <c r="S35" s="38">
        <f t="shared" si="34"/>
        <v>0</v>
      </c>
      <c r="T35" s="144">
        <f t="shared" si="35"/>
        <v>1.032258064516129</v>
      </c>
      <c r="U35" s="144">
        <f t="shared" si="48"/>
        <v>0</v>
      </c>
      <c r="V35" s="38">
        <f t="shared" si="36"/>
        <v>0</v>
      </c>
      <c r="W35" s="38">
        <f t="shared" si="37"/>
        <v>0</v>
      </c>
      <c r="X35" s="38">
        <f t="shared" si="38"/>
        <v>0</v>
      </c>
      <c r="Y35" s="38">
        <f t="shared" si="39"/>
        <v>0</v>
      </c>
      <c r="Z35" s="142">
        <f t="shared" si="40"/>
        <v>0</v>
      </c>
      <c r="AA35" s="143">
        <f t="shared" si="41"/>
        <v>0</v>
      </c>
      <c r="AB35" s="35">
        <f t="shared" si="42"/>
        <v>0</v>
      </c>
      <c r="AC35" s="140" t="str">
        <f t="shared" si="43"/>
        <v>0</v>
      </c>
      <c r="AD35" s="141">
        <f t="shared" si="49"/>
        <v>0</v>
      </c>
    </row>
    <row r="36" spans="1:30" x14ac:dyDescent="0.35">
      <c r="A36" s="57"/>
      <c r="B36" s="62"/>
      <c r="C36" s="58"/>
      <c r="D36" s="59"/>
      <c r="E36" s="59"/>
      <c r="F36" s="59"/>
      <c r="G36" s="59"/>
      <c r="H36" s="59"/>
      <c r="I36" s="59"/>
      <c r="J36" s="81">
        <f t="shared" si="44"/>
        <v>0</v>
      </c>
      <c r="L36" s="6"/>
      <c r="M36" s="131">
        <f t="shared" si="30"/>
        <v>0</v>
      </c>
      <c r="N36" s="38">
        <f t="shared" si="45"/>
        <v>32</v>
      </c>
      <c r="O36" s="38">
        <f t="shared" si="46"/>
        <v>0</v>
      </c>
      <c r="P36" s="38">
        <f t="shared" si="31"/>
        <v>31</v>
      </c>
      <c r="Q36" s="38">
        <f t="shared" si="32"/>
        <v>31</v>
      </c>
      <c r="R36" s="38">
        <f t="shared" si="47"/>
        <v>1</v>
      </c>
      <c r="S36" s="38">
        <f t="shared" si="34"/>
        <v>0</v>
      </c>
      <c r="T36" s="144">
        <f t="shared" si="35"/>
        <v>1.032258064516129</v>
      </c>
      <c r="U36" s="144">
        <f t="shared" si="48"/>
        <v>0</v>
      </c>
      <c r="V36" s="38">
        <f t="shared" si="36"/>
        <v>0</v>
      </c>
      <c r="W36" s="38">
        <f t="shared" si="37"/>
        <v>0</v>
      </c>
      <c r="X36" s="38">
        <f t="shared" si="38"/>
        <v>0</v>
      </c>
      <c r="Y36" s="38">
        <f t="shared" si="39"/>
        <v>0</v>
      </c>
      <c r="Z36" s="142">
        <f t="shared" si="40"/>
        <v>0</v>
      </c>
      <c r="AA36" s="143">
        <f t="shared" si="41"/>
        <v>0</v>
      </c>
      <c r="AB36" s="35">
        <f t="shared" si="42"/>
        <v>0</v>
      </c>
      <c r="AC36" s="140" t="str">
        <f t="shared" si="43"/>
        <v>0</v>
      </c>
      <c r="AD36" s="141">
        <f t="shared" si="49"/>
        <v>0</v>
      </c>
    </row>
    <row r="37" spans="1:30" x14ac:dyDescent="0.35">
      <c r="A37" s="57"/>
      <c r="B37" s="62"/>
      <c r="C37" s="58"/>
      <c r="D37" s="59"/>
      <c r="E37" s="59"/>
      <c r="F37" s="59"/>
      <c r="G37" s="59"/>
      <c r="H37" s="59"/>
      <c r="I37" s="59"/>
      <c r="J37" s="81">
        <f t="shared" si="44"/>
        <v>0</v>
      </c>
      <c r="L37" s="6"/>
      <c r="M37" s="131">
        <f t="shared" si="30"/>
        <v>0</v>
      </c>
      <c r="N37" s="38">
        <f t="shared" si="45"/>
        <v>32</v>
      </c>
      <c r="O37" s="38">
        <f t="shared" si="46"/>
        <v>0</v>
      </c>
      <c r="P37" s="38">
        <f t="shared" si="31"/>
        <v>31</v>
      </c>
      <c r="Q37" s="38">
        <f t="shared" si="32"/>
        <v>31</v>
      </c>
      <c r="R37" s="38">
        <f t="shared" si="47"/>
        <v>1</v>
      </c>
      <c r="S37" s="38">
        <f t="shared" si="34"/>
        <v>0</v>
      </c>
      <c r="T37" s="144">
        <f t="shared" si="35"/>
        <v>1.032258064516129</v>
      </c>
      <c r="U37" s="144">
        <f t="shared" si="48"/>
        <v>0</v>
      </c>
      <c r="V37" s="38">
        <f t="shared" si="36"/>
        <v>0</v>
      </c>
      <c r="W37" s="38">
        <f t="shared" si="37"/>
        <v>0</v>
      </c>
      <c r="X37" s="38">
        <f t="shared" si="38"/>
        <v>0</v>
      </c>
      <c r="Y37" s="38">
        <f t="shared" si="39"/>
        <v>0</v>
      </c>
      <c r="Z37" s="142">
        <f t="shared" si="40"/>
        <v>0</v>
      </c>
      <c r="AA37" s="143">
        <f t="shared" si="41"/>
        <v>0</v>
      </c>
      <c r="AB37" s="35">
        <f t="shared" si="42"/>
        <v>0</v>
      </c>
      <c r="AC37" s="140" t="str">
        <f t="shared" si="43"/>
        <v>0</v>
      </c>
      <c r="AD37" s="141">
        <f t="shared" si="49"/>
        <v>0</v>
      </c>
    </row>
    <row r="38" spans="1:30" x14ac:dyDescent="0.35">
      <c r="A38" s="57"/>
      <c r="B38" s="62"/>
      <c r="C38" s="58"/>
      <c r="D38" s="59"/>
      <c r="E38" s="59"/>
      <c r="F38" s="59"/>
      <c r="G38" s="59"/>
      <c r="H38" s="59"/>
      <c r="I38" s="59"/>
      <c r="J38" s="81">
        <f t="shared" si="44"/>
        <v>0</v>
      </c>
      <c r="L38" s="6"/>
      <c r="M38" s="131">
        <f t="shared" si="30"/>
        <v>0</v>
      </c>
      <c r="N38" s="38">
        <f t="shared" si="45"/>
        <v>32</v>
      </c>
      <c r="O38" s="38">
        <f t="shared" si="46"/>
        <v>0</v>
      </c>
      <c r="P38" s="38">
        <f t="shared" si="31"/>
        <v>31</v>
      </c>
      <c r="Q38" s="38">
        <f t="shared" si="32"/>
        <v>31</v>
      </c>
      <c r="R38" s="38">
        <f t="shared" si="47"/>
        <v>1</v>
      </c>
      <c r="S38" s="38">
        <f t="shared" si="34"/>
        <v>0</v>
      </c>
      <c r="T38" s="144">
        <f t="shared" si="35"/>
        <v>1.032258064516129</v>
      </c>
      <c r="U38" s="144">
        <f t="shared" si="48"/>
        <v>0</v>
      </c>
      <c r="V38" s="38">
        <f t="shared" si="36"/>
        <v>0</v>
      </c>
      <c r="W38" s="38">
        <f t="shared" si="37"/>
        <v>0</v>
      </c>
      <c r="X38" s="38">
        <f t="shared" si="38"/>
        <v>0</v>
      </c>
      <c r="Y38" s="38">
        <f t="shared" si="39"/>
        <v>0</v>
      </c>
      <c r="Z38" s="142">
        <f t="shared" si="40"/>
        <v>0</v>
      </c>
      <c r="AA38" s="143">
        <f t="shared" si="41"/>
        <v>0</v>
      </c>
      <c r="AB38" s="35">
        <f t="shared" si="42"/>
        <v>0</v>
      </c>
      <c r="AC38" s="140" t="str">
        <f t="shared" si="43"/>
        <v>0</v>
      </c>
      <c r="AD38" s="141">
        <f t="shared" si="49"/>
        <v>0</v>
      </c>
    </row>
    <row r="39" spans="1:30" x14ac:dyDescent="0.35">
      <c r="A39" s="57"/>
      <c r="B39" s="62"/>
      <c r="C39" s="58"/>
      <c r="D39" s="59"/>
      <c r="E39" s="59"/>
      <c r="F39" s="59"/>
      <c r="G39" s="59"/>
      <c r="H39" s="59"/>
      <c r="I39" s="59"/>
      <c r="J39" s="81">
        <f t="shared" si="44"/>
        <v>0</v>
      </c>
      <c r="L39" s="6"/>
      <c r="M39" s="131">
        <f t="shared" si="30"/>
        <v>0</v>
      </c>
      <c r="N39" s="38">
        <f t="shared" si="45"/>
        <v>32</v>
      </c>
      <c r="O39" s="38">
        <f t="shared" si="46"/>
        <v>0</v>
      </c>
      <c r="P39" s="38">
        <f t="shared" si="31"/>
        <v>31</v>
      </c>
      <c r="Q39" s="38">
        <f t="shared" si="32"/>
        <v>31</v>
      </c>
      <c r="R39" s="38">
        <f t="shared" si="47"/>
        <v>1</v>
      </c>
      <c r="S39" s="38">
        <f t="shared" si="34"/>
        <v>0</v>
      </c>
      <c r="T39" s="144">
        <f t="shared" si="35"/>
        <v>1.032258064516129</v>
      </c>
      <c r="U39" s="144">
        <f t="shared" si="48"/>
        <v>0</v>
      </c>
      <c r="V39" s="38">
        <f t="shared" si="36"/>
        <v>0</v>
      </c>
      <c r="W39" s="38">
        <f t="shared" si="37"/>
        <v>0</v>
      </c>
      <c r="X39" s="38">
        <f t="shared" si="38"/>
        <v>0</v>
      </c>
      <c r="Y39" s="38">
        <f t="shared" si="39"/>
        <v>0</v>
      </c>
      <c r="Z39" s="142">
        <f t="shared" si="40"/>
        <v>0</v>
      </c>
      <c r="AA39" s="143">
        <f t="shared" si="41"/>
        <v>0</v>
      </c>
      <c r="AB39" s="35">
        <f t="shared" si="42"/>
        <v>0</v>
      </c>
      <c r="AC39" s="140" t="str">
        <f t="shared" si="43"/>
        <v>0</v>
      </c>
      <c r="AD39" s="141">
        <f t="shared" si="49"/>
        <v>0</v>
      </c>
    </row>
    <row r="40" spans="1:30" x14ac:dyDescent="0.35">
      <c r="A40" s="57"/>
      <c r="B40" s="62"/>
      <c r="C40" s="58"/>
      <c r="D40" s="59"/>
      <c r="E40" s="59"/>
      <c r="F40" s="59"/>
      <c r="G40" s="59"/>
      <c r="H40" s="59"/>
      <c r="I40" s="59"/>
      <c r="J40" s="81">
        <f t="shared" si="44"/>
        <v>0</v>
      </c>
      <c r="L40" s="6"/>
      <c r="M40" s="131">
        <f t="shared" si="30"/>
        <v>0</v>
      </c>
      <c r="N40" s="38">
        <f t="shared" si="45"/>
        <v>32</v>
      </c>
      <c r="O40" s="38">
        <f t="shared" si="46"/>
        <v>0</v>
      </c>
      <c r="P40" s="38">
        <f t="shared" si="31"/>
        <v>31</v>
      </c>
      <c r="Q40" s="38">
        <f t="shared" si="32"/>
        <v>31</v>
      </c>
      <c r="R40" s="38">
        <f t="shared" si="47"/>
        <v>1</v>
      </c>
      <c r="S40" s="38">
        <f t="shared" si="34"/>
        <v>0</v>
      </c>
      <c r="T40" s="144">
        <f t="shared" si="35"/>
        <v>1.032258064516129</v>
      </c>
      <c r="U40" s="144">
        <f t="shared" si="48"/>
        <v>0</v>
      </c>
      <c r="V40" s="38">
        <f t="shared" si="36"/>
        <v>0</v>
      </c>
      <c r="W40" s="38">
        <f t="shared" si="37"/>
        <v>0</v>
      </c>
      <c r="X40" s="38">
        <f t="shared" si="38"/>
        <v>0</v>
      </c>
      <c r="Y40" s="38">
        <f t="shared" si="39"/>
        <v>0</v>
      </c>
      <c r="Z40" s="142">
        <f t="shared" si="40"/>
        <v>0</v>
      </c>
      <c r="AA40" s="143">
        <f t="shared" si="41"/>
        <v>0</v>
      </c>
      <c r="AB40" s="35">
        <f t="shared" si="42"/>
        <v>0</v>
      </c>
      <c r="AC40" s="140" t="str">
        <f t="shared" si="43"/>
        <v>0</v>
      </c>
      <c r="AD40" s="141">
        <f t="shared" si="49"/>
        <v>0</v>
      </c>
    </row>
    <row r="41" spans="1:30" x14ac:dyDescent="0.35">
      <c r="A41" s="57"/>
      <c r="B41" s="62"/>
      <c r="C41" s="58"/>
      <c r="D41" s="59"/>
      <c r="E41" s="59"/>
      <c r="F41" s="59"/>
      <c r="G41" s="59"/>
      <c r="H41" s="59"/>
      <c r="I41" s="59"/>
      <c r="J41" s="81">
        <f t="shared" si="44"/>
        <v>0</v>
      </c>
      <c r="L41" s="6"/>
      <c r="M41" s="131">
        <f t="shared" si="30"/>
        <v>0</v>
      </c>
      <c r="N41" s="38">
        <f t="shared" si="45"/>
        <v>32</v>
      </c>
      <c r="O41" s="38">
        <f t="shared" si="46"/>
        <v>0</v>
      </c>
      <c r="P41" s="38">
        <f t="shared" si="31"/>
        <v>31</v>
      </c>
      <c r="Q41" s="38">
        <f t="shared" si="32"/>
        <v>31</v>
      </c>
      <c r="R41" s="38">
        <f t="shared" si="47"/>
        <v>1</v>
      </c>
      <c r="S41" s="38">
        <f t="shared" si="34"/>
        <v>0</v>
      </c>
      <c r="T41" s="144">
        <f t="shared" si="35"/>
        <v>1.032258064516129</v>
      </c>
      <c r="U41" s="144">
        <f t="shared" si="48"/>
        <v>0</v>
      </c>
      <c r="V41" s="38">
        <f t="shared" si="36"/>
        <v>0</v>
      </c>
      <c r="W41" s="38">
        <f t="shared" si="37"/>
        <v>0</v>
      </c>
      <c r="X41" s="38">
        <f t="shared" si="38"/>
        <v>0</v>
      </c>
      <c r="Y41" s="38">
        <f t="shared" si="39"/>
        <v>0</v>
      </c>
      <c r="Z41" s="142">
        <f t="shared" si="40"/>
        <v>0</v>
      </c>
      <c r="AA41" s="143">
        <f t="shared" si="41"/>
        <v>0</v>
      </c>
      <c r="AB41" s="35">
        <f t="shared" si="42"/>
        <v>0</v>
      </c>
      <c r="AC41" s="140" t="str">
        <f t="shared" si="43"/>
        <v>0</v>
      </c>
      <c r="AD41" s="141">
        <f t="shared" si="49"/>
        <v>0</v>
      </c>
    </row>
    <row r="42" spans="1:30" x14ac:dyDescent="0.35">
      <c r="A42" s="73"/>
      <c r="B42" s="73"/>
      <c r="C42" s="74"/>
      <c r="D42" s="74"/>
      <c r="E42" s="4"/>
      <c r="F42" s="4"/>
      <c r="G42" s="194" t="s">
        <v>14</v>
      </c>
      <c r="H42" s="195"/>
      <c r="I42" s="196"/>
      <c r="J42" s="60"/>
      <c r="L42" s="6"/>
      <c r="M42" s="35"/>
      <c r="N42" s="35"/>
      <c r="O42" s="35"/>
      <c r="P42" s="35"/>
      <c r="Q42" s="35"/>
      <c r="R42" s="35"/>
      <c r="S42" s="35"/>
      <c r="T42" s="35"/>
      <c r="U42" s="35"/>
      <c r="V42" s="35"/>
      <c r="W42" s="35"/>
      <c r="X42" s="35"/>
      <c r="Y42" s="35"/>
      <c r="Z42" s="35"/>
      <c r="AA42" s="35"/>
      <c r="AB42" s="35"/>
      <c r="AC42" s="35">
        <f>SUM(AC31:AC41)</f>
        <v>0</v>
      </c>
      <c r="AD42" s="35"/>
    </row>
    <row r="43" spans="1:30" x14ac:dyDescent="0.35">
      <c r="C43" s="74"/>
      <c r="D43" s="74"/>
      <c r="E43" s="4"/>
      <c r="F43" s="4"/>
      <c r="G43" s="194" t="s">
        <v>14</v>
      </c>
      <c r="H43" s="195"/>
      <c r="I43" s="196"/>
      <c r="J43" s="61"/>
      <c r="L43" s="6"/>
      <c r="M43" s="35"/>
      <c r="N43" s="35"/>
      <c r="O43" s="35"/>
      <c r="P43" s="35"/>
      <c r="Q43" s="35"/>
      <c r="R43" s="35"/>
      <c r="S43" s="35"/>
      <c r="T43" s="35"/>
      <c r="U43" s="35"/>
      <c r="V43" s="35"/>
      <c r="W43" s="6"/>
      <c r="X43" s="6"/>
      <c r="Y43" s="35"/>
      <c r="Z43" s="35"/>
      <c r="AA43" s="35"/>
      <c r="AB43" s="35"/>
      <c r="AC43" s="35"/>
      <c r="AD43" s="35"/>
    </row>
    <row r="44" spans="1:30" x14ac:dyDescent="0.35">
      <c r="B44" s="4"/>
      <c r="C44" s="4"/>
      <c r="D44" s="4"/>
      <c r="E44" s="4"/>
      <c r="F44" s="4"/>
      <c r="G44" s="194" t="s">
        <v>14</v>
      </c>
      <c r="H44" s="195"/>
      <c r="I44" s="196"/>
      <c r="J44" s="61"/>
      <c r="L44" s="6"/>
      <c r="M44" s="35"/>
      <c r="N44" s="35"/>
      <c r="O44" s="35" t="s">
        <v>43</v>
      </c>
      <c r="P44" s="35"/>
      <c r="Q44" s="35"/>
      <c r="R44" s="35"/>
      <c r="S44" s="35"/>
      <c r="T44" s="35"/>
      <c r="U44" s="35"/>
      <c r="V44" s="35"/>
      <c r="W44" s="6"/>
      <c r="X44" s="6"/>
      <c r="Y44" s="35"/>
      <c r="Z44" s="35"/>
      <c r="AA44" s="35"/>
      <c r="AB44" s="35"/>
      <c r="AC44" s="35"/>
      <c r="AD44" s="35"/>
    </row>
    <row r="45" spans="1:30" x14ac:dyDescent="0.35">
      <c r="B45" s="4"/>
      <c r="C45" s="4"/>
      <c r="D45" s="4"/>
      <c r="E45" s="4"/>
      <c r="F45" s="4"/>
      <c r="G45" s="194" t="s">
        <v>14</v>
      </c>
      <c r="H45" s="195"/>
      <c r="I45" s="196"/>
      <c r="J45" s="61"/>
      <c r="L45" s="6"/>
      <c r="M45" s="35"/>
      <c r="N45" s="35"/>
      <c r="O45" s="35">
        <f>IF(AND(OR(MOD(YEAR(A31),4)=0,MOD(YEAR(B31),4)=0),AND(A31&lt;=DATE(IF(ROUND(MOD(YEAR(A31),4)=0,2),YEAR(A31),YEAR(B31)),2,29),B31&gt;=DATE(IF(ROUND(MOD(YEAR(A31),4)=0,2),YEAR(A31),YEAR(B31)),2,29))),1,IF(AND(OR(MOD(YEAR(A32),4)=0,MOD(YEAR(B32),4)=0),AND(A32&lt;=DATE(IF(ROUND(MOD(YEAR(A32),4)=0,2),YEAR(A32),YEAR(B32)),2,29),B32&gt;=DATE(IF(ROUND(MOD(YEAR(A32),4)=0,2),YEAR(A32),YEAR(B32)),2,29))),1,IF(AND(OR(MOD(YEAR(A33),4)=0,MOD(YEAR(B33),4)=0),AND(A33&lt;=DATE(IF(ROUND(MOD(YEAR(A33),4)=0,2),YEAR(A33),YEAR(B33)),2,29),B33&gt;=DATE(IF(ROUND(MOD(YEAR(A33),4)=0,2),YEAR(A33),YEAR(B33)),2,29))),1,IF(AND(OR(MOD(YEAR(A34),4)=0,MOD(YEAR(B34),4)=0),AND(A34&lt;=DATE(IF(ROUND(MOD(YEAR(A34),4)=0,2),YEAR(A34),YEAR(B34)),2,29),B34&gt;=DATE(IF(ROUND(MOD(YEAR(A34),4)=0,2),YEAR(A34),YEAR(B34)),2,29))),1,IF(AND(OR(MOD(YEAR(A35),4)=0,MOD(YEAR(B35),4)=0),AND(A35&lt;=DATE(IF(ROUND(MOD(YEAR(A35),4)=0,2),YEAR(A35),YEAR(B35)),2,29),B35&gt;=DATE(IF(ROUND(MOD(YEAR(A35),4)=0,2),YEAR(A35),YEAR(B35)),2,29))),1,IF(AND(OR(MOD(YEAR(A36),4)=0,MOD(YEAR(B36),4)=0),AND(A36&lt;=DATE(IF(ROUND(MOD(YEAR(A36),4)=0,2),YEAR(A36),YEAR(B36)),2,29),B36&gt;=DATE(IF(ROUND(MOD(YEAR(A36),4)=0,2),YEAR(A36),YEAR(B36)),2,29))),1,IF(AND(OR(MOD(YEAR(A37),4)=0,MOD(YEAR(B37),4)=0),AND(A37&lt;=DATE(IF(ROUND(MOD(YEAR(A37),4)=0,2),YEAR(A37),YEAR(B37)),2,29),B37&gt;=DATE(IF(ROUND(MOD(YEAR(A37),4)=0,2),YEAR(A37),YEAR(B37)),2,29))),1,IF(AND(OR(MOD(YEAR(A38),4)=0,MOD(YEAR(B38),4)=0),AND(A38&lt;=DATE(IF(ROUND(MOD(YEAR(A38),4)=0,2),YEAR(A38),YEAR(B38)),2,29),B38&gt;=DATE(IF(ROUND(MOD(YEAR(A38),4)=0,2),YEAR(A38),YEAR(B38)),2,29))),1,IF(AND(OR(MOD(YEAR(A39),4)=0,MOD(YEAR(B39),4)=0),AND(A39&lt;=DATE(IF(ROUND(MOD(YEAR(A39),4)=0,2),YEAR(A39),YEAR(B39)),2,29),B39&gt;=DATE(IF(ROUND(MOD(YEAR(A39),4)=0,2),YEAR(A39),YEAR(B39)),2,29))),1,IF(AND(OR(MOD(YEAR(A40),4)=0,MOD(YEAR(B40),4)=0),AND(A40&lt;=DATE(IF(ROUND(MOD(YEAR(A40),4)=0,2),YEAR(A40),YEAR(B40)),2,29),B40&gt;=DATE(IF(ROUND(MOD(YEAR(A40),4)=0,2),YEAR(A40),YEAR(B40)),2,29))),1,IF(AND(OR(MOD(YEAR(A41),4)=0,MOD(YEAR(B41),4)=0),AND(A41&lt;=DATE(IF(ROUND(MOD(YEAR(A41),4)=0,2),YEAR(A41),YEAR(B41)),2,29),B41&gt;=DATE(IF(ROUND(MOD(YEAR(A41),4)=0,2),YEAR(A41),YEAR(B41)),2,29))),1,0)))))))))))</f>
        <v>0</v>
      </c>
      <c r="P45" s="35">
        <f>IF(AND(O45=1,AC42=365),1,0)</f>
        <v>0</v>
      </c>
      <c r="Q45" s="35"/>
      <c r="R45" s="35"/>
      <c r="S45" s="35"/>
      <c r="T45" s="35"/>
      <c r="U45" s="35"/>
      <c r="V45" s="35"/>
      <c r="W45" s="6"/>
      <c r="X45" s="6"/>
      <c r="Y45" s="35"/>
      <c r="Z45" s="35"/>
      <c r="AA45" s="35"/>
      <c r="AB45" s="35"/>
      <c r="AC45" s="35"/>
      <c r="AD45" s="35"/>
    </row>
    <row r="46" spans="1:30" x14ac:dyDescent="0.35">
      <c r="A46" s="82" t="str">
        <f>IF(AND(AC42&lt;&gt;365,AC42&lt;&gt;366),"DATES DO NOT COVER WHOLE CALENDAR YEAR","")</f>
        <v>DATES DO NOT COVER WHOLE CALENDAR YEAR</v>
      </c>
      <c r="B46" s="75"/>
      <c r="D46" s="4"/>
      <c r="F46" s="7"/>
      <c r="G46" s="197"/>
      <c r="H46" s="198"/>
      <c r="I46" s="76" t="s">
        <v>13</v>
      </c>
      <c r="J46" s="83">
        <f>IF(OR(J48&lt;&gt;"",J49&lt;&gt;""),0,SUM(J31:J41)+SUM(J42:J45))</f>
        <v>0</v>
      </c>
      <c r="L46" s="6"/>
      <c r="M46" s="6"/>
      <c r="N46" s="6"/>
      <c r="O46" s="6"/>
      <c r="P46" s="6"/>
      <c r="Q46" s="6"/>
      <c r="R46" s="6"/>
      <c r="S46" s="6"/>
      <c r="T46" s="6"/>
      <c r="U46" s="35"/>
      <c r="V46" s="6"/>
      <c r="W46" s="6"/>
      <c r="X46" s="6"/>
      <c r="Y46" s="6"/>
      <c r="Z46" s="6"/>
      <c r="AA46" s="35"/>
      <c r="AB46" s="6"/>
      <c r="AC46" s="6"/>
      <c r="AD46" s="6"/>
    </row>
    <row r="47" spans="1:30" x14ac:dyDescent="0.35">
      <c r="A47" s="84" t="str">
        <f>IF(AND(AC42&lt;&gt;365,AC42&lt;&gt;366),"Did the member only work part year?","")</f>
        <v>Did the member only work part year?</v>
      </c>
      <c r="G47" s="199"/>
      <c r="H47" s="200"/>
      <c r="I47" s="77"/>
      <c r="J47" s="78"/>
      <c r="L47" s="6"/>
      <c r="M47" s="6"/>
      <c r="N47" s="6"/>
      <c r="O47" s="6"/>
      <c r="P47" s="6"/>
      <c r="Q47" s="6"/>
      <c r="R47" s="6"/>
      <c r="S47" s="6"/>
      <c r="T47" s="6"/>
      <c r="U47" s="35"/>
      <c r="V47" s="6"/>
      <c r="W47" s="6"/>
      <c r="X47" s="6"/>
      <c r="Y47" s="6"/>
      <c r="Z47" s="6"/>
      <c r="AA47" s="35"/>
      <c r="AB47" s="6"/>
      <c r="AC47" s="6"/>
      <c r="AD47" s="6"/>
    </row>
    <row r="48" spans="1:30" x14ac:dyDescent="0.35">
      <c r="A48" s="35" t="str">
        <f>IF(AND(AC42&lt;&gt;365,AC42&lt;&gt;366),"If YES, then use the FP figures in either J33 or J34 (depending if it is a leap year or not)","")</f>
        <v>If YES, then use the FP figures in either J33 or J34 (depending if it is a leap year or not)</v>
      </c>
      <c r="G48" s="194" t="s">
        <v>57</v>
      </c>
      <c r="H48" s="195"/>
      <c r="I48" s="79" t="s">
        <v>13</v>
      </c>
      <c r="J48" s="85" t="str">
        <f>IF(AND(AC42&gt;0,AC42&lt;=365,J49=""),ROUND(SUM(J31:J41)/(SUM(AC31:AC41))*365+SUM(J42:J45),2),"")</f>
        <v/>
      </c>
      <c r="L48" s="6"/>
      <c r="M48" s="6"/>
      <c r="N48" s="6"/>
      <c r="O48" s="6"/>
      <c r="P48" s="6"/>
      <c r="Q48" s="6"/>
      <c r="R48" s="6"/>
      <c r="S48" s="6"/>
      <c r="T48" s="6"/>
      <c r="U48" s="35"/>
      <c r="V48" s="6"/>
      <c r="W48" s="6"/>
      <c r="X48" s="6"/>
      <c r="Y48" s="6"/>
      <c r="Z48" s="6"/>
      <c r="AA48" s="35"/>
      <c r="AB48" s="6"/>
      <c r="AC48" s="6"/>
      <c r="AD48" s="6"/>
    </row>
    <row r="49" spans="1:30" x14ac:dyDescent="0.35">
      <c r="A49" s="8" t="str">
        <f>IF(AND(AC42&lt;&gt;365,AC42&lt;&gt;366),"If NO, then please double check the dates in columns A and B","")</f>
        <v>If NO, then please double check the dates in columns A and B</v>
      </c>
      <c r="G49" s="227" t="s">
        <v>58</v>
      </c>
      <c r="H49" s="228"/>
      <c r="I49" s="80" t="s">
        <v>13</v>
      </c>
      <c r="J49" s="86" t="str">
        <f>IF(AND(AC42&gt;0,AC42&lt;366,O45=1),ROUND(SUM(J31:J41)/(SUM(AC31:AC41))*366+SUM(J42:J45),2),"")</f>
        <v/>
      </c>
      <c r="L49" s="6"/>
      <c r="M49" s="6"/>
      <c r="N49" s="6"/>
      <c r="O49" s="6"/>
      <c r="P49" s="6"/>
      <c r="Q49" s="6"/>
      <c r="R49" s="6"/>
      <c r="S49" s="6"/>
      <c r="T49" s="6"/>
      <c r="U49" s="35"/>
      <c r="V49" s="6"/>
      <c r="W49" s="6"/>
      <c r="X49" s="6"/>
      <c r="Y49" s="6"/>
      <c r="Z49" s="6"/>
      <c r="AA49" s="35"/>
      <c r="AB49" s="6"/>
      <c r="AC49" s="6"/>
      <c r="AD49" s="6"/>
    </row>
    <row r="51" spans="1:30" ht="16" thickBot="1" x14ac:dyDescent="0.4">
      <c r="A51" s="7" t="s">
        <v>60</v>
      </c>
      <c r="B51" s="3"/>
      <c r="C51" s="5"/>
      <c r="D51" s="5"/>
      <c r="E51" s="4"/>
      <c r="F51" s="4"/>
      <c r="G51" s="4"/>
      <c r="H51" s="3"/>
      <c r="I51" s="3"/>
      <c r="J51" s="3"/>
    </row>
    <row r="52" spans="1:30" ht="14.25" customHeight="1" thickBot="1" x14ac:dyDescent="0.4">
      <c r="A52" s="135"/>
      <c r="B52" s="136"/>
      <c r="C52" s="137"/>
      <c r="D52" s="190" t="s">
        <v>32</v>
      </c>
      <c r="E52" s="191"/>
      <c r="F52" s="192"/>
      <c r="G52" s="190" t="s">
        <v>33</v>
      </c>
      <c r="H52" s="191"/>
      <c r="I52" s="192"/>
      <c r="J52" s="136"/>
      <c r="K52" s="138"/>
      <c r="L52" s="138"/>
      <c r="M52" s="133" t="s">
        <v>47</v>
      </c>
      <c r="N52" s="132" t="s">
        <v>48</v>
      </c>
      <c r="O52" s="132" t="s">
        <v>29</v>
      </c>
      <c r="P52" s="201" t="s">
        <v>49</v>
      </c>
      <c r="Q52" s="201"/>
      <c r="R52" s="201" t="s">
        <v>50</v>
      </c>
      <c r="S52" s="14" t="s">
        <v>20</v>
      </c>
      <c r="T52" s="130" t="s">
        <v>51</v>
      </c>
      <c r="U52" s="14" t="s">
        <v>22</v>
      </c>
      <c r="V52" s="133" t="s">
        <v>52</v>
      </c>
      <c r="W52" s="133" t="s">
        <v>53</v>
      </c>
      <c r="X52" s="139" t="s">
        <v>54</v>
      </c>
      <c r="Y52" s="14" t="s">
        <v>26</v>
      </c>
      <c r="Z52" s="14" t="s">
        <v>27</v>
      </c>
      <c r="AA52" s="133" t="s">
        <v>28</v>
      </c>
      <c r="AB52" s="133" t="s">
        <v>29</v>
      </c>
      <c r="AC52" s="201" t="s">
        <v>30</v>
      </c>
      <c r="AD52" s="202" t="s">
        <v>31</v>
      </c>
    </row>
    <row r="53" spans="1:30" ht="30" customHeight="1" x14ac:dyDescent="0.35">
      <c r="A53" s="64" t="s">
        <v>8</v>
      </c>
      <c r="B53" s="68" t="s">
        <v>9</v>
      </c>
      <c r="C53" s="69" t="s">
        <v>34</v>
      </c>
      <c r="D53" s="70" t="s">
        <v>35</v>
      </c>
      <c r="E53" s="71" t="s">
        <v>36</v>
      </c>
      <c r="F53" s="72" t="s">
        <v>35</v>
      </c>
      <c r="G53" s="70" t="s">
        <v>35</v>
      </c>
      <c r="H53" s="71" t="s">
        <v>36</v>
      </c>
      <c r="I53" s="72" t="s">
        <v>35</v>
      </c>
      <c r="J53" s="65" t="s">
        <v>13</v>
      </c>
      <c r="L53" s="6"/>
      <c r="M53" s="130" t="s">
        <v>37</v>
      </c>
      <c r="N53" s="130" t="s">
        <v>38</v>
      </c>
      <c r="O53" s="130" t="s">
        <v>39</v>
      </c>
      <c r="P53" s="130" t="s">
        <v>37</v>
      </c>
      <c r="Q53" s="130" t="s">
        <v>39</v>
      </c>
      <c r="R53" s="201"/>
      <c r="S53" s="14"/>
      <c r="T53" s="130"/>
      <c r="U53" s="14"/>
      <c r="V53" s="130"/>
      <c r="W53" s="130"/>
      <c r="X53" s="139"/>
      <c r="Y53" s="14"/>
      <c r="Z53" s="133" t="s">
        <v>55</v>
      </c>
      <c r="AA53" s="134" t="s">
        <v>56</v>
      </c>
      <c r="AB53" s="133" t="s">
        <v>39</v>
      </c>
      <c r="AC53" s="201"/>
      <c r="AD53" s="202"/>
    </row>
    <row r="54" spans="1:30" x14ac:dyDescent="0.35">
      <c r="A54" s="57"/>
      <c r="B54" s="62"/>
      <c r="C54" s="58"/>
      <c r="D54" s="59"/>
      <c r="E54" s="59"/>
      <c r="F54" s="59"/>
      <c r="G54" s="59"/>
      <c r="H54" s="59"/>
      <c r="I54" s="59"/>
      <c r="J54" s="81">
        <f>IF(Y54=1,Z54, ROUND(AA54/12*(IF(S54&gt;0,S54,T54+U54)+X54),2))</f>
        <v>0</v>
      </c>
      <c r="L54" s="6"/>
      <c r="M54" s="131">
        <f t="shared" ref="M54:M64" si="50">DAY(A54)</f>
        <v>0</v>
      </c>
      <c r="N54" s="38">
        <f>P54-M54+1</f>
        <v>32</v>
      </c>
      <c r="O54" s="38">
        <f>DAY(B54)</f>
        <v>0</v>
      </c>
      <c r="P54" s="38">
        <f t="shared" ref="P54:P64" si="51">IF(OR(MONTH(A54)=1,MONTH(A54)=3,MONTH(A54)=5,MONTH(A54)=7,MONTH(A54)=8,MONTH(A54)=10,MONTH(A54)=12),31,IF(OR(MONTH(A54)=4,MONTH(A54)=6,MONTH(A54)=9,MONTH(A54)=11),30,IF(AND(MONTH(A54)=2,MOD(YEAR(A54),4)&lt;&gt;0),28,IF(AND(MONTH(A54)=2,MOD(YEAR(A54),4)=0),29,0))))</f>
        <v>31</v>
      </c>
      <c r="Q54" s="38">
        <f t="shared" ref="Q54:Q64" si="52">IF(OR(MONTH(B54)=1,MONTH(B54)=3,MONTH(B54)=5,MONTH(B54)=7,MONTH(B54)=8,MONTH(B54)=10,MONTH(B54)=12),31,IF(OR(MONTH(B54)=4,MONTH(B54)=6,MONTH(B54)=9,MONTH(B54)=11),30,IF(AND(MONTH(B54)=2,MOD(YEAR(B54),4)&lt;&gt;0),28,IF(AND(MONTH(B54)=2,MOD(YEAR(B54),4)=0),29,0))))</f>
        <v>31</v>
      </c>
      <c r="R54" s="38">
        <f>IF(P54=Q54,1,0)</f>
        <v>1</v>
      </c>
      <c r="S54" s="38">
        <f t="shared" ref="S54:S64" si="53">IF(AND(X54=0,R54=1),AC54/Q54,0)</f>
        <v>0</v>
      </c>
      <c r="T54" s="144">
        <f t="shared" ref="T54:T64" si="54">IF(N54&lt;&gt;P54,(N54/P54),0)</f>
        <v>1.032258064516129</v>
      </c>
      <c r="U54" s="144">
        <f>IF(O54&lt;&gt;Q54,(O54/Q54),IF(B54-A54&gt;Q54,1,0))</f>
        <v>0</v>
      </c>
      <c r="V54" s="38">
        <f t="shared" ref="V54:V64" si="55">B54-A54</f>
        <v>0</v>
      </c>
      <c r="W54" s="38">
        <f t="shared" ref="W54:W64" si="56">IF(V54&gt;P54,1,0)</f>
        <v>0</v>
      </c>
      <c r="X54" s="38">
        <f t="shared" ref="X54:X64" si="57">IF(OR(DAY(A54)=1,AND(DAY(A54)&gt;=1,MONTH(A54)=MONTH(B54))),DATEDIF(A54,B54,"m"),DATEDIF(AD54,B54,"m"))</f>
        <v>0</v>
      </c>
      <c r="Y54" s="38">
        <f t="shared" ref="Y54:Y64" si="58">IF(AND(X54=11,AB54=Q54),1,0)</f>
        <v>0</v>
      </c>
      <c r="Z54" s="142">
        <f t="shared" ref="Z54:Z64" si="59">IF(Y54=1, ROUND((C54+(D54*12)+(E54*12)+(F54*12)+G54+H54+I54),2),0)</f>
        <v>0</v>
      </c>
      <c r="AA54" s="143">
        <f t="shared" ref="AA54:AA64" si="60">ROUND((C54+(D54*12)+(E54*12)+(F54*12)+G54+H54+I54),2)</f>
        <v>0</v>
      </c>
      <c r="AB54" s="35">
        <f t="shared" ref="AB54:AB64" si="61">B54-DATE(YEAR(B54),MONTH(B54),)</f>
        <v>0</v>
      </c>
      <c r="AC54" s="140" t="str">
        <f t="shared" ref="AC54:AC64" si="62">IF(A54="","0",DATEDIF(A54,B54,"D")+1)</f>
        <v>0</v>
      </c>
      <c r="AD54" s="141">
        <f>IF(A54="",0,EOMONTH(A54,0)+1)</f>
        <v>0</v>
      </c>
    </row>
    <row r="55" spans="1:30" x14ac:dyDescent="0.35">
      <c r="A55" s="57"/>
      <c r="B55" s="62"/>
      <c r="C55" s="58"/>
      <c r="D55" s="59"/>
      <c r="E55" s="59"/>
      <c r="F55" s="59"/>
      <c r="G55" s="59"/>
      <c r="H55" s="59"/>
      <c r="I55" s="59"/>
      <c r="J55" s="81">
        <f t="shared" ref="J55:J64" si="63">IF(Y55=1,Z55, ROUND(AA55/12*(IF(S55&gt;0,S55,T55+U55)+X55),2))</f>
        <v>0</v>
      </c>
      <c r="L55" s="6"/>
      <c r="M55" s="131">
        <f t="shared" si="50"/>
        <v>0</v>
      </c>
      <c r="N55" s="38">
        <f t="shared" ref="N55:N64" si="64">P55-M55+1</f>
        <v>32</v>
      </c>
      <c r="O55" s="38">
        <f t="shared" ref="O55:O64" si="65">DAY(B55)</f>
        <v>0</v>
      </c>
      <c r="P55" s="38">
        <f t="shared" si="51"/>
        <v>31</v>
      </c>
      <c r="Q55" s="38">
        <f t="shared" si="52"/>
        <v>31</v>
      </c>
      <c r="R55" s="38">
        <f t="shared" ref="R55:R64" si="66">IF(P55=Q55,1,0)</f>
        <v>1</v>
      </c>
      <c r="S55" s="38">
        <f t="shared" si="53"/>
        <v>0</v>
      </c>
      <c r="T55" s="144">
        <f t="shared" si="54"/>
        <v>1.032258064516129</v>
      </c>
      <c r="U55" s="144">
        <f t="shared" ref="U55:U64" si="67">IF(O55&lt;&gt;Q55,(O55/Q55),IF(B55-A55&gt;Q55,1,0))</f>
        <v>0</v>
      </c>
      <c r="V55" s="38">
        <f t="shared" si="55"/>
        <v>0</v>
      </c>
      <c r="W55" s="38">
        <f t="shared" si="56"/>
        <v>0</v>
      </c>
      <c r="X55" s="38">
        <f t="shared" si="57"/>
        <v>0</v>
      </c>
      <c r="Y55" s="38">
        <f t="shared" si="58"/>
        <v>0</v>
      </c>
      <c r="Z55" s="142">
        <f t="shared" si="59"/>
        <v>0</v>
      </c>
      <c r="AA55" s="143">
        <f t="shared" si="60"/>
        <v>0</v>
      </c>
      <c r="AB55" s="35">
        <f t="shared" si="61"/>
        <v>0</v>
      </c>
      <c r="AC55" s="140" t="str">
        <f t="shared" si="62"/>
        <v>0</v>
      </c>
      <c r="AD55" s="141">
        <f t="shared" ref="AD55:AD64" si="68">IF(A55="",0,EOMONTH(A55,0)+1)</f>
        <v>0</v>
      </c>
    </row>
    <row r="56" spans="1:30" x14ac:dyDescent="0.35">
      <c r="A56" s="57"/>
      <c r="B56" s="62"/>
      <c r="C56" s="58"/>
      <c r="D56" s="59"/>
      <c r="E56" s="59"/>
      <c r="F56" s="59"/>
      <c r="G56" s="59"/>
      <c r="H56" s="59"/>
      <c r="I56" s="59"/>
      <c r="J56" s="81">
        <f t="shared" si="63"/>
        <v>0</v>
      </c>
      <c r="L56" s="6"/>
      <c r="M56" s="131">
        <f t="shared" si="50"/>
        <v>0</v>
      </c>
      <c r="N56" s="38">
        <f t="shared" si="64"/>
        <v>32</v>
      </c>
      <c r="O56" s="38">
        <f t="shared" si="65"/>
        <v>0</v>
      </c>
      <c r="P56" s="38">
        <f t="shared" si="51"/>
        <v>31</v>
      </c>
      <c r="Q56" s="38">
        <f t="shared" si="52"/>
        <v>31</v>
      </c>
      <c r="R56" s="38">
        <f t="shared" si="66"/>
        <v>1</v>
      </c>
      <c r="S56" s="38">
        <f t="shared" si="53"/>
        <v>0</v>
      </c>
      <c r="T56" s="144">
        <f t="shared" si="54"/>
        <v>1.032258064516129</v>
      </c>
      <c r="U56" s="144">
        <f t="shared" si="67"/>
        <v>0</v>
      </c>
      <c r="V56" s="38">
        <f t="shared" si="55"/>
        <v>0</v>
      </c>
      <c r="W56" s="38">
        <f t="shared" si="56"/>
        <v>0</v>
      </c>
      <c r="X56" s="38">
        <f t="shared" si="57"/>
        <v>0</v>
      </c>
      <c r="Y56" s="38">
        <f t="shared" si="58"/>
        <v>0</v>
      </c>
      <c r="Z56" s="142">
        <f t="shared" si="59"/>
        <v>0</v>
      </c>
      <c r="AA56" s="143">
        <f t="shared" si="60"/>
        <v>0</v>
      </c>
      <c r="AB56" s="35">
        <f t="shared" si="61"/>
        <v>0</v>
      </c>
      <c r="AC56" s="140" t="str">
        <f t="shared" si="62"/>
        <v>0</v>
      </c>
      <c r="AD56" s="141">
        <f t="shared" si="68"/>
        <v>0</v>
      </c>
    </row>
    <row r="57" spans="1:30" x14ac:dyDescent="0.35">
      <c r="A57" s="57"/>
      <c r="B57" s="62"/>
      <c r="C57" s="58"/>
      <c r="D57" s="59"/>
      <c r="E57" s="59"/>
      <c r="F57" s="59"/>
      <c r="G57" s="59"/>
      <c r="H57" s="59"/>
      <c r="I57" s="59"/>
      <c r="J57" s="81">
        <f t="shared" si="63"/>
        <v>0</v>
      </c>
      <c r="L57" s="6"/>
      <c r="M57" s="131">
        <f t="shared" si="50"/>
        <v>0</v>
      </c>
      <c r="N57" s="38">
        <f t="shared" si="64"/>
        <v>32</v>
      </c>
      <c r="O57" s="38">
        <f t="shared" si="65"/>
        <v>0</v>
      </c>
      <c r="P57" s="38">
        <f t="shared" si="51"/>
        <v>31</v>
      </c>
      <c r="Q57" s="38">
        <f t="shared" si="52"/>
        <v>31</v>
      </c>
      <c r="R57" s="38">
        <f t="shared" si="66"/>
        <v>1</v>
      </c>
      <c r="S57" s="38">
        <f t="shared" si="53"/>
        <v>0</v>
      </c>
      <c r="T57" s="144">
        <f t="shared" si="54"/>
        <v>1.032258064516129</v>
      </c>
      <c r="U57" s="144">
        <f t="shared" si="67"/>
        <v>0</v>
      </c>
      <c r="V57" s="38">
        <f t="shared" si="55"/>
        <v>0</v>
      </c>
      <c r="W57" s="38">
        <f t="shared" si="56"/>
        <v>0</v>
      </c>
      <c r="X57" s="38">
        <f t="shared" si="57"/>
        <v>0</v>
      </c>
      <c r="Y57" s="38">
        <f t="shared" si="58"/>
        <v>0</v>
      </c>
      <c r="Z57" s="142">
        <f t="shared" si="59"/>
        <v>0</v>
      </c>
      <c r="AA57" s="143">
        <f t="shared" si="60"/>
        <v>0</v>
      </c>
      <c r="AB57" s="35">
        <f t="shared" si="61"/>
        <v>0</v>
      </c>
      <c r="AC57" s="140" t="str">
        <f t="shared" si="62"/>
        <v>0</v>
      </c>
      <c r="AD57" s="141">
        <f t="shared" si="68"/>
        <v>0</v>
      </c>
    </row>
    <row r="58" spans="1:30" x14ac:dyDescent="0.35">
      <c r="A58" s="57"/>
      <c r="B58" s="62"/>
      <c r="C58" s="58"/>
      <c r="D58" s="59"/>
      <c r="E58" s="59"/>
      <c r="F58" s="59"/>
      <c r="G58" s="59"/>
      <c r="H58" s="59"/>
      <c r="I58" s="59"/>
      <c r="J58" s="81">
        <f t="shared" si="63"/>
        <v>0</v>
      </c>
      <c r="L58" s="6"/>
      <c r="M58" s="131">
        <f t="shared" si="50"/>
        <v>0</v>
      </c>
      <c r="N58" s="38">
        <f t="shared" si="64"/>
        <v>32</v>
      </c>
      <c r="O58" s="38">
        <f t="shared" si="65"/>
        <v>0</v>
      </c>
      <c r="P58" s="38">
        <f t="shared" si="51"/>
        <v>31</v>
      </c>
      <c r="Q58" s="38">
        <f t="shared" si="52"/>
        <v>31</v>
      </c>
      <c r="R58" s="38">
        <f t="shared" si="66"/>
        <v>1</v>
      </c>
      <c r="S58" s="38">
        <f t="shared" si="53"/>
        <v>0</v>
      </c>
      <c r="T58" s="144">
        <f t="shared" si="54"/>
        <v>1.032258064516129</v>
      </c>
      <c r="U58" s="144">
        <f t="shared" si="67"/>
        <v>0</v>
      </c>
      <c r="V58" s="38">
        <f t="shared" si="55"/>
        <v>0</v>
      </c>
      <c r="W58" s="38">
        <f t="shared" si="56"/>
        <v>0</v>
      </c>
      <c r="X58" s="38">
        <f t="shared" si="57"/>
        <v>0</v>
      </c>
      <c r="Y58" s="38">
        <f t="shared" si="58"/>
        <v>0</v>
      </c>
      <c r="Z58" s="142">
        <f t="shared" si="59"/>
        <v>0</v>
      </c>
      <c r="AA58" s="143">
        <f t="shared" si="60"/>
        <v>0</v>
      </c>
      <c r="AB58" s="35">
        <f t="shared" si="61"/>
        <v>0</v>
      </c>
      <c r="AC58" s="140" t="str">
        <f t="shared" si="62"/>
        <v>0</v>
      </c>
      <c r="AD58" s="141">
        <f t="shared" si="68"/>
        <v>0</v>
      </c>
    </row>
    <row r="59" spans="1:30" x14ac:dyDescent="0.35">
      <c r="A59" s="57"/>
      <c r="B59" s="62"/>
      <c r="C59" s="58"/>
      <c r="D59" s="59"/>
      <c r="E59" s="59"/>
      <c r="F59" s="59"/>
      <c r="G59" s="59"/>
      <c r="H59" s="59"/>
      <c r="I59" s="59"/>
      <c r="J59" s="81">
        <f t="shared" si="63"/>
        <v>0</v>
      </c>
      <c r="L59" s="6"/>
      <c r="M59" s="131">
        <f t="shared" si="50"/>
        <v>0</v>
      </c>
      <c r="N59" s="38">
        <f t="shared" si="64"/>
        <v>32</v>
      </c>
      <c r="O59" s="38">
        <f t="shared" si="65"/>
        <v>0</v>
      </c>
      <c r="P59" s="38">
        <f t="shared" si="51"/>
        <v>31</v>
      </c>
      <c r="Q59" s="38">
        <f t="shared" si="52"/>
        <v>31</v>
      </c>
      <c r="R59" s="38">
        <f t="shared" si="66"/>
        <v>1</v>
      </c>
      <c r="S59" s="38">
        <f t="shared" si="53"/>
        <v>0</v>
      </c>
      <c r="T59" s="144">
        <f t="shared" si="54"/>
        <v>1.032258064516129</v>
      </c>
      <c r="U59" s="144">
        <f t="shared" si="67"/>
        <v>0</v>
      </c>
      <c r="V59" s="38">
        <f t="shared" si="55"/>
        <v>0</v>
      </c>
      <c r="W59" s="38">
        <f t="shared" si="56"/>
        <v>0</v>
      </c>
      <c r="X59" s="38">
        <f t="shared" si="57"/>
        <v>0</v>
      </c>
      <c r="Y59" s="38">
        <f t="shared" si="58"/>
        <v>0</v>
      </c>
      <c r="Z59" s="142">
        <f t="shared" si="59"/>
        <v>0</v>
      </c>
      <c r="AA59" s="143">
        <f t="shared" si="60"/>
        <v>0</v>
      </c>
      <c r="AB59" s="35">
        <f t="shared" si="61"/>
        <v>0</v>
      </c>
      <c r="AC59" s="140" t="str">
        <f t="shared" si="62"/>
        <v>0</v>
      </c>
      <c r="AD59" s="141">
        <f t="shared" si="68"/>
        <v>0</v>
      </c>
    </row>
    <row r="60" spans="1:30" x14ac:dyDescent="0.35">
      <c r="A60" s="57"/>
      <c r="B60" s="62"/>
      <c r="C60" s="58"/>
      <c r="D60" s="59"/>
      <c r="E60" s="59"/>
      <c r="F60" s="59"/>
      <c r="G60" s="59"/>
      <c r="H60" s="59"/>
      <c r="I60" s="59"/>
      <c r="J60" s="81">
        <f t="shared" si="63"/>
        <v>0</v>
      </c>
      <c r="L60" s="6"/>
      <c r="M60" s="131">
        <f t="shared" si="50"/>
        <v>0</v>
      </c>
      <c r="N60" s="38">
        <f t="shared" si="64"/>
        <v>32</v>
      </c>
      <c r="O60" s="38">
        <f t="shared" si="65"/>
        <v>0</v>
      </c>
      <c r="P60" s="38">
        <f t="shared" si="51"/>
        <v>31</v>
      </c>
      <c r="Q60" s="38">
        <f t="shared" si="52"/>
        <v>31</v>
      </c>
      <c r="R60" s="38">
        <f t="shared" si="66"/>
        <v>1</v>
      </c>
      <c r="S60" s="38">
        <f t="shared" si="53"/>
        <v>0</v>
      </c>
      <c r="T60" s="144">
        <f t="shared" si="54"/>
        <v>1.032258064516129</v>
      </c>
      <c r="U60" s="144">
        <f t="shared" si="67"/>
        <v>0</v>
      </c>
      <c r="V60" s="38">
        <f t="shared" si="55"/>
        <v>0</v>
      </c>
      <c r="W60" s="38">
        <f t="shared" si="56"/>
        <v>0</v>
      </c>
      <c r="X60" s="38">
        <f t="shared" si="57"/>
        <v>0</v>
      </c>
      <c r="Y60" s="38">
        <f t="shared" si="58"/>
        <v>0</v>
      </c>
      <c r="Z60" s="142">
        <f t="shared" si="59"/>
        <v>0</v>
      </c>
      <c r="AA60" s="143">
        <f t="shared" si="60"/>
        <v>0</v>
      </c>
      <c r="AB60" s="35">
        <f t="shared" si="61"/>
        <v>0</v>
      </c>
      <c r="AC60" s="140" t="str">
        <f t="shared" si="62"/>
        <v>0</v>
      </c>
      <c r="AD60" s="141">
        <f t="shared" si="68"/>
        <v>0</v>
      </c>
    </row>
    <row r="61" spans="1:30" x14ac:dyDescent="0.35">
      <c r="A61" s="57"/>
      <c r="B61" s="62"/>
      <c r="C61" s="58"/>
      <c r="D61" s="59"/>
      <c r="E61" s="59"/>
      <c r="F61" s="59"/>
      <c r="G61" s="59"/>
      <c r="H61" s="59"/>
      <c r="I61" s="59"/>
      <c r="J61" s="81">
        <f t="shared" si="63"/>
        <v>0</v>
      </c>
      <c r="L61" s="6"/>
      <c r="M61" s="131">
        <f t="shared" si="50"/>
        <v>0</v>
      </c>
      <c r="N61" s="38">
        <f t="shared" si="64"/>
        <v>32</v>
      </c>
      <c r="O61" s="38">
        <f t="shared" si="65"/>
        <v>0</v>
      </c>
      <c r="P61" s="38">
        <f t="shared" si="51"/>
        <v>31</v>
      </c>
      <c r="Q61" s="38">
        <f t="shared" si="52"/>
        <v>31</v>
      </c>
      <c r="R61" s="38">
        <f t="shared" si="66"/>
        <v>1</v>
      </c>
      <c r="S61" s="38">
        <f t="shared" si="53"/>
        <v>0</v>
      </c>
      <c r="T61" s="144">
        <f t="shared" si="54"/>
        <v>1.032258064516129</v>
      </c>
      <c r="U61" s="144">
        <f t="shared" si="67"/>
        <v>0</v>
      </c>
      <c r="V61" s="38">
        <f t="shared" si="55"/>
        <v>0</v>
      </c>
      <c r="W61" s="38">
        <f t="shared" si="56"/>
        <v>0</v>
      </c>
      <c r="X61" s="38">
        <f t="shared" si="57"/>
        <v>0</v>
      </c>
      <c r="Y61" s="38">
        <f t="shared" si="58"/>
        <v>0</v>
      </c>
      <c r="Z61" s="142">
        <f t="shared" si="59"/>
        <v>0</v>
      </c>
      <c r="AA61" s="143">
        <f t="shared" si="60"/>
        <v>0</v>
      </c>
      <c r="AB61" s="35">
        <f t="shared" si="61"/>
        <v>0</v>
      </c>
      <c r="AC61" s="140" t="str">
        <f t="shared" si="62"/>
        <v>0</v>
      </c>
      <c r="AD61" s="141">
        <f t="shared" si="68"/>
        <v>0</v>
      </c>
    </row>
    <row r="62" spans="1:30" x14ac:dyDescent="0.35">
      <c r="A62" s="57"/>
      <c r="B62" s="62"/>
      <c r="C62" s="58"/>
      <c r="D62" s="59"/>
      <c r="E62" s="59"/>
      <c r="F62" s="59"/>
      <c r="G62" s="59"/>
      <c r="H62" s="59"/>
      <c r="I62" s="59"/>
      <c r="J62" s="81">
        <f t="shared" si="63"/>
        <v>0</v>
      </c>
      <c r="L62" s="6"/>
      <c r="M62" s="131">
        <f t="shared" si="50"/>
        <v>0</v>
      </c>
      <c r="N62" s="38">
        <f t="shared" si="64"/>
        <v>32</v>
      </c>
      <c r="O62" s="38">
        <f t="shared" si="65"/>
        <v>0</v>
      </c>
      <c r="P62" s="38">
        <f t="shared" si="51"/>
        <v>31</v>
      </c>
      <c r="Q62" s="38">
        <f t="shared" si="52"/>
        <v>31</v>
      </c>
      <c r="R62" s="38">
        <f t="shared" si="66"/>
        <v>1</v>
      </c>
      <c r="S62" s="38">
        <f t="shared" si="53"/>
        <v>0</v>
      </c>
      <c r="T62" s="144">
        <f t="shared" si="54"/>
        <v>1.032258064516129</v>
      </c>
      <c r="U62" s="144">
        <f t="shared" si="67"/>
        <v>0</v>
      </c>
      <c r="V62" s="38">
        <f t="shared" si="55"/>
        <v>0</v>
      </c>
      <c r="W62" s="38">
        <f t="shared" si="56"/>
        <v>0</v>
      </c>
      <c r="X62" s="38">
        <f t="shared" si="57"/>
        <v>0</v>
      </c>
      <c r="Y62" s="38">
        <f t="shared" si="58"/>
        <v>0</v>
      </c>
      <c r="Z62" s="142">
        <f t="shared" si="59"/>
        <v>0</v>
      </c>
      <c r="AA62" s="143">
        <f t="shared" si="60"/>
        <v>0</v>
      </c>
      <c r="AB62" s="35">
        <f t="shared" si="61"/>
        <v>0</v>
      </c>
      <c r="AC62" s="140" t="str">
        <f t="shared" si="62"/>
        <v>0</v>
      </c>
      <c r="AD62" s="141">
        <f t="shared" si="68"/>
        <v>0</v>
      </c>
    </row>
    <row r="63" spans="1:30" x14ac:dyDescent="0.35">
      <c r="A63" s="57"/>
      <c r="B63" s="62"/>
      <c r="C63" s="58"/>
      <c r="D63" s="59"/>
      <c r="E63" s="59"/>
      <c r="F63" s="59"/>
      <c r="G63" s="59"/>
      <c r="H63" s="59"/>
      <c r="I63" s="59"/>
      <c r="J63" s="81">
        <f t="shared" si="63"/>
        <v>0</v>
      </c>
      <c r="L63" s="6"/>
      <c r="M63" s="131">
        <f t="shared" si="50"/>
        <v>0</v>
      </c>
      <c r="N63" s="38">
        <f t="shared" si="64"/>
        <v>32</v>
      </c>
      <c r="O63" s="38">
        <f t="shared" si="65"/>
        <v>0</v>
      </c>
      <c r="P63" s="38">
        <f t="shared" si="51"/>
        <v>31</v>
      </c>
      <c r="Q63" s="38">
        <f t="shared" si="52"/>
        <v>31</v>
      </c>
      <c r="R63" s="38">
        <f t="shared" si="66"/>
        <v>1</v>
      </c>
      <c r="S63" s="38">
        <f t="shared" si="53"/>
        <v>0</v>
      </c>
      <c r="T63" s="144">
        <f t="shared" si="54"/>
        <v>1.032258064516129</v>
      </c>
      <c r="U63" s="144">
        <f t="shared" si="67"/>
        <v>0</v>
      </c>
      <c r="V63" s="38">
        <f t="shared" si="55"/>
        <v>0</v>
      </c>
      <c r="W63" s="38">
        <f t="shared" si="56"/>
        <v>0</v>
      </c>
      <c r="X63" s="38">
        <f t="shared" si="57"/>
        <v>0</v>
      </c>
      <c r="Y63" s="38">
        <f t="shared" si="58"/>
        <v>0</v>
      </c>
      <c r="Z63" s="142">
        <f t="shared" si="59"/>
        <v>0</v>
      </c>
      <c r="AA63" s="143">
        <f t="shared" si="60"/>
        <v>0</v>
      </c>
      <c r="AB63" s="35">
        <f t="shared" si="61"/>
        <v>0</v>
      </c>
      <c r="AC63" s="140" t="str">
        <f t="shared" si="62"/>
        <v>0</v>
      </c>
      <c r="AD63" s="141">
        <f t="shared" si="68"/>
        <v>0</v>
      </c>
    </row>
    <row r="64" spans="1:30" x14ac:dyDescent="0.35">
      <c r="A64" s="57"/>
      <c r="B64" s="62"/>
      <c r="C64" s="58"/>
      <c r="D64" s="59"/>
      <c r="E64" s="59"/>
      <c r="F64" s="59"/>
      <c r="G64" s="59"/>
      <c r="H64" s="59"/>
      <c r="I64" s="59"/>
      <c r="J64" s="81">
        <f t="shared" si="63"/>
        <v>0</v>
      </c>
      <c r="L64" s="6"/>
      <c r="M64" s="131">
        <f t="shared" si="50"/>
        <v>0</v>
      </c>
      <c r="N64" s="38">
        <f t="shared" si="64"/>
        <v>32</v>
      </c>
      <c r="O64" s="38">
        <f t="shared" si="65"/>
        <v>0</v>
      </c>
      <c r="P64" s="38">
        <f t="shared" si="51"/>
        <v>31</v>
      </c>
      <c r="Q64" s="38">
        <f t="shared" si="52"/>
        <v>31</v>
      </c>
      <c r="R64" s="38">
        <f t="shared" si="66"/>
        <v>1</v>
      </c>
      <c r="S64" s="38">
        <f t="shared" si="53"/>
        <v>0</v>
      </c>
      <c r="T64" s="144">
        <f t="shared" si="54"/>
        <v>1.032258064516129</v>
      </c>
      <c r="U64" s="144">
        <f t="shared" si="67"/>
        <v>0</v>
      </c>
      <c r="V64" s="38">
        <f t="shared" si="55"/>
        <v>0</v>
      </c>
      <c r="W64" s="38">
        <f t="shared" si="56"/>
        <v>0</v>
      </c>
      <c r="X64" s="38">
        <f t="shared" si="57"/>
        <v>0</v>
      </c>
      <c r="Y64" s="38">
        <f t="shared" si="58"/>
        <v>0</v>
      </c>
      <c r="Z64" s="142">
        <f t="shared" si="59"/>
        <v>0</v>
      </c>
      <c r="AA64" s="143">
        <f t="shared" si="60"/>
        <v>0</v>
      </c>
      <c r="AB64" s="35">
        <f t="shared" si="61"/>
        <v>0</v>
      </c>
      <c r="AC64" s="140" t="str">
        <f t="shared" si="62"/>
        <v>0</v>
      </c>
      <c r="AD64" s="141">
        <f t="shared" si="68"/>
        <v>0</v>
      </c>
    </row>
    <row r="65" spans="1:30" x14ac:dyDescent="0.35">
      <c r="A65" s="73"/>
      <c r="B65" s="73"/>
      <c r="C65" s="74"/>
      <c r="D65" s="74"/>
      <c r="E65" s="4"/>
      <c r="F65" s="4"/>
      <c r="G65" s="194" t="s">
        <v>14</v>
      </c>
      <c r="H65" s="195"/>
      <c r="I65" s="196"/>
      <c r="J65" s="60"/>
      <c r="L65" s="6"/>
      <c r="M65" s="35"/>
      <c r="N65" s="35"/>
      <c r="O65" s="35"/>
      <c r="P65" s="35"/>
      <c r="Q65" s="35"/>
      <c r="R65" s="35"/>
      <c r="S65" s="35"/>
      <c r="T65" s="35"/>
      <c r="U65" s="35"/>
      <c r="V65" s="35"/>
      <c r="W65" s="35"/>
      <c r="X65" s="35"/>
      <c r="Y65" s="35"/>
      <c r="Z65" s="35"/>
      <c r="AA65" s="35"/>
      <c r="AB65" s="35"/>
      <c r="AC65" s="35">
        <f>SUM(AC54:AC64)</f>
        <v>0</v>
      </c>
      <c r="AD65" s="35"/>
    </row>
    <row r="66" spans="1:30" x14ac:dyDescent="0.35">
      <c r="C66" s="74"/>
      <c r="D66" s="74"/>
      <c r="E66" s="4"/>
      <c r="F66" s="4"/>
      <c r="G66" s="194" t="s">
        <v>14</v>
      </c>
      <c r="H66" s="195"/>
      <c r="I66" s="196"/>
      <c r="J66" s="61"/>
      <c r="L66" s="6"/>
      <c r="M66" s="35"/>
      <c r="N66" s="35"/>
      <c r="O66" s="35"/>
      <c r="P66" s="35"/>
      <c r="Q66" s="35"/>
      <c r="R66" s="35"/>
      <c r="S66" s="35"/>
      <c r="T66" s="35"/>
      <c r="U66" s="35"/>
      <c r="V66" s="35"/>
      <c r="W66" s="6"/>
      <c r="X66" s="6"/>
      <c r="Y66" s="35"/>
      <c r="Z66" s="35"/>
      <c r="AA66" s="35"/>
      <c r="AB66" s="35"/>
      <c r="AC66" s="35"/>
      <c r="AD66" s="35"/>
    </row>
    <row r="67" spans="1:30" x14ac:dyDescent="0.35">
      <c r="B67" s="4"/>
      <c r="C67" s="4"/>
      <c r="D67" s="4"/>
      <c r="E67" s="4"/>
      <c r="F67" s="4"/>
      <c r="G67" s="194" t="s">
        <v>14</v>
      </c>
      <c r="H67" s="195"/>
      <c r="I67" s="196"/>
      <c r="J67" s="61"/>
      <c r="L67" s="6"/>
      <c r="M67" s="35"/>
      <c r="N67" s="35"/>
      <c r="O67" s="35" t="s">
        <v>43</v>
      </c>
      <c r="P67" s="35"/>
      <c r="Q67" s="35"/>
      <c r="R67" s="35"/>
      <c r="S67" s="35"/>
      <c r="T67" s="35"/>
      <c r="U67" s="35"/>
      <c r="V67" s="35"/>
      <c r="W67" s="6"/>
      <c r="X67" s="6"/>
      <c r="Y67" s="35"/>
      <c r="Z67" s="35"/>
      <c r="AA67" s="35"/>
      <c r="AB67" s="35"/>
      <c r="AC67" s="35"/>
      <c r="AD67" s="35"/>
    </row>
    <row r="68" spans="1:30" x14ac:dyDescent="0.35">
      <c r="B68" s="4"/>
      <c r="C68" s="4"/>
      <c r="D68" s="4"/>
      <c r="E68" s="4"/>
      <c r="F68" s="4"/>
      <c r="G68" s="194" t="s">
        <v>14</v>
      </c>
      <c r="H68" s="195"/>
      <c r="I68" s="196"/>
      <c r="J68" s="61"/>
      <c r="L68" s="6"/>
      <c r="M68" s="35"/>
      <c r="N68" s="35"/>
      <c r="O68" s="35">
        <f>IF(AND(OR(MOD(YEAR(A54),4)=0,MOD(YEAR(B54),4)=0),AND(A54&lt;=DATE(IF(ROUND(MOD(YEAR(A54),4)=0,2),YEAR(A54),YEAR(B54)),2,29),B54&gt;=DATE(IF(ROUND(MOD(YEAR(A54),4)=0,2),YEAR(A54),YEAR(B54)),2,29))),1,IF(AND(OR(MOD(YEAR(A55),4)=0,MOD(YEAR(B55),4)=0),AND(A55&lt;=DATE(IF(ROUND(MOD(YEAR(A55),4)=0,2),YEAR(A55),YEAR(B55)),2,29),B55&gt;=DATE(IF(ROUND(MOD(YEAR(A55),4)=0,2),YEAR(A55),YEAR(B55)),2,29))),1,IF(AND(OR(MOD(YEAR(A56),4)=0,MOD(YEAR(B56),4)=0),AND(A56&lt;=DATE(IF(ROUND(MOD(YEAR(A56),4)=0,2),YEAR(A56),YEAR(B56)),2,29),B56&gt;=DATE(IF(ROUND(MOD(YEAR(A56),4)=0,2),YEAR(A56),YEAR(B56)),2,29))),1,IF(AND(OR(MOD(YEAR(A57),4)=0,MOD(YEAR(B57),4)=0),AND(A57&lt;=DATE(IF(ROUND(MOD(YEAR(A57),4)=0,2),YEAR(A57),YEAR(B57)),2,29),B57&gt;=DATE(IF(ROUND(MOD(YEAR(A57),4)=0,2),YEAR(A57),YEAR(B57)),2,29))),1,IF(AND(OR(MOD(YEAR(A58),4)=0,MOD(YEAR(B58),4)=0),AND(A58&lt;=DATE(IF(ROUND(MOD(YEAR(A58),4)=0,2),YEAR(A58),YEAR(B58)),2,29),B58&gt;=DATE(IF(ROUND(MOD(YEAR(A58),4)=0,2),YEAR(A58),YEAR(B58)),2,29))),1,IF(AND(OR(MOD(YEAR(A59),4)=0,MOD(YEAR(B59),4)=0),AND(A59&lt;=DATE(IF(ROUND(MOD(YEAR(A59),4)=0,2),YEAR(A59),YEAR(B59)),2,29),B59&gt;=DATE(IF(ROUND(MOD(YEAR(A59),4)=0,2),YEAR(A59),YEAR(B59)),2,29))),1,IF(AND(OR(MOD(YEAR(A60),4)=0,MOD(YEAR(B60),4)=0),AND(A60&lt;=DATE(IF(ROUND(MOD(YEAR(A60),4)=0,2),YEAR(A60),YEAR(B60)),2,29),B60&gt;=DATE(IF(ROUND(MOD(YEAR(A60),4)=0,2),YEAR(A60),YEAR(B60)),2,29))),1,IF(AND(OR(MOD(YEAR(A61),4)=0,MOD(YEAR(B61),4)=0),AND(A61&lt;=DATE(IF(ROUND(MOD(YEAR(A61),4)=0,2),YEAR(A61),YEAR(B61)),2,29),B61&gt;=DATE(IF(ROUND(MOD(YEAR(A61),4)=0,2),YEAR(A61),YEAR(B61)),2,29))),1,IF(AND(OR(MOD(YEAR(A62),4)=0,MOD(YEAR(B62),4)=0),AND(A62&lt;=DATE(IF(ROUND(MOD(YEAR(A62),4)=0,2),YEAR(A62),YEAR(B62)),2,29),B62&gt;=DATE(IF(ROUND(MOD(YEAR(A62),4)=0,2),YEAR(A62),YEAR(B62)),2,29))),1,IF(AND(OR(MOD(YEAR(A63),4)=0,MOD(YEAR(B63),4)=0),AND(A63&lt;=DATE(IF(ROUND(MOD(YEAR(A63),4)=0,2),YEAR(A63),YEAR(B63)),2,29),B63&gt;=DATE(IF(ROUND(MOD(YEAR(A63),4)=0,2),YEAR(A63),YEAR(B63)),2,29))),1,IF(AND(OR(MOD(YEAR(A64),4)=0,MOD(YEAR(B64),4)=0),AND(A64&lt;=DATE(IF(ROUND(MOD(YEAR(A64),4)=0,2),YEAR(A64),YEAR(B64)),2,29),B64&gt;=DATE(IF(ROUND(MOD(YEAR(A64),4)=0,2),YEAR(A64),YEAR(B64)),2,29))),1,0)))))))))))</f>
        <v>0</v>
      </c>
      <c r="P68" s="35">
        <f>IF(AND(O68=1,AC65=365),1,0)</f>
        <v>0</v>
      </c>
      <c r="Q68" s="35"/>
      <c r="R68" s="35"/>
      <c r="S68" s="35"/>
      <c r="T68" s="35"/>
      <c r="U68" s="35"/>
      <c r="V68" s="35"/>
      <c r="W68" s="6"/>
      <c r="X68" s="6"/>
      <c r="Y68" s="35"/>
      <c r="Z68" s="35"/>
      <c r="AA68" s="35"/>
      <c r="AB68" s="35"/>
      <c r="AC68" s="35"/>
      <c r="AD68" s="35"/>
    </row>
    <row r="69" spans="1:30" x14ac:dyDescent="0.35">
      <c r="A69" s="82" t="str">
        <f>IF(AND(AC65&lt;&gt;365,AC65&lt;&gt;366),"DATES DO NOT COVER WHOLE CALENDAR YEAR","")</f>
        <v>DATES DO NOT COVER WHOLE CALENDAR YEAR</v>
      </c>
      <c r="B69" s="75"/>
      <c r="D69" s="4"/>
      <c r="F69" s="7"/>
      <c r="G69" s="197"/>
      <c r="H69" s="198"/>
      <c r="I69" s="76" t="s">
        <v>13</v>
      </c>
      <c r="J69" s="83">
        <f>IF(OR(J71&lt;&gt;"",J72&lt;&gt;""),0,SUM(J54:J64)+SUM(J65:J68))</f>
        <v>0</v>
      </c>
      <c r="L69" s="6"/>
      <c r="M69" s="6"/>
      <c r="N69" s="6"/>
      <c r="O69" s="6"/>
      <c r="P69" s="6"/>
      <c r="Q69" s="6"/>
      <c r="R69" s="6"/>
      <c r="S69" s="6"/>
      <c r="T69" s="6"/>
      <c r="U69" s="35"/>
      <c r="V69" s="6"/>
      <c r="W69" s="6"/>
      <c r="X69" s="6"/>
      <c r="Y69" s="6"/>
      <c r="Z69" s="6"/>
      <c r="AA69" s="35"/>
      <c r="AB69" s="6"/>
      <c r="AC69" s="6"/>
      <c r="AD69" s="6"/>
    </row>
    <row r="70" spans="1:30" x14ac:dyDescent="0.35">
      <c r="A70" s="84" t="str">
        <f>IF(AND(AC65&lt;&gt;365,AC65&lt;&gt;366),"Did the member only work part year?","")</f>
        <v>Did the member only work part year?</v>
      </c>
      <c r="G70" s="199"/>
      <c r="H70" s="200"/>
      <c r="I70" s="77"/>
      <c r="J70" s="78"/>
      <c r="L70" s="6"/>
      <c r="M70" s="6"/>
      <c r="N70" s="6"/>
      <c r="O70" s="6"/>
      <c r="P70" s="6"/>
      <c r="Q70" s="6"/>
      <c r="R70" s="6"/>
      <c r="S70" s="6"/>
      <c r="T70" s="6"/>
      <c r="U70" s="35"/>
      <c r="V70" s="6"/>
      <c r="W70" s="6"/>
      <c r="X70" s="6"/>
      <c r="Y70" s="6"/>
      <c r="Z70" s="6"/>
      <c r="AA70" s="35"/>
      <c r="AB70" s="6"/>
      <c r="AC70" s="6"/>
      <c r="AD70" s="6"/>
    </row>
    <row r="71" spans="1:30" x14ac:dyDescent="0.35">
      <c r="A71" s="35" t="str">
        <f>IF(AND(AC65&lt;&gt;365,AC65&lt;&gt;366),"If YES, then use the FP figures in either J33 or J34 (depending if it is a leap year or not)","")</f>
        <v>If YES, then use the FP figures in either J33 or J34 (depending if it is a leap year or not)</v>
      </c>
      <c r="G71" s="194" t="s">
        <v>57</v>
      </c>
      <c r="H71" s="195"/>
      <c r="I71" s="79" t="s">
        <v>13</v>
      </c>
      <c r="J71" s="85" t="str">
        <f>IF(AND(AC65&gt;0,AC65&lt;=365,J72=""),ROUND(SUM(J54:J64)/(SUM(AC54:AC64))*365+SUM(J65:J68),2),"")</f>
        <v/>
      </c>
      <c r="L71" s="6"/>
      <c r="M71" s="6"/>
      <c r="N71" s="6"/>
      <c r="O71" s="6"/>
      <c r="P71" s="6"/>
      <c r="Q71" s="6"/>
      <c r="R71" s="6"/>
      <c r="S71" s="6"/>
      <c r="T71" s="6"/>
      <c r="U71" s="35"/>
      <c r="V71" s="6"/>
      <c r="W71" s="6"/>
      <c r="X71" s="6"/>
      <c r="Y71" s="6"/>
      <c r="Z71" s="6"/>
      <c r="AA71" s="35"/>
      <c r="AB71" s="6"/>
      <c r="AC71" s="6"/>
      <c r="AD71" s="6"/>
    </row>
    <row r="72" spans="1:30" x14ac:dyDescent="0.35">
      <c r="A72" s="8" t="str">
        <f>IF(AND(AC65&lt;&gt;365,AC65&lt;&gt;366),"If NO, then please double check the dates in columns A and B","")</f>
        <v>If NO, then please double check the dates in columns A and B</v>
      </c>
      <c r="G72" s="227" t="s">
        <v>58</v>
      </c>
      <c r="H72" s="228"/>
      <c r="I72" s="80" t="s">
        <v>13</v>
      </c>
      <c r="J72" s="86" t="str">
        <f>IF(AND(AC65&gt;0,AC65&lt;366,O68=1),ROUND(SUM(J54:J64)/(SUM(AC54:AC64))*366+SUM(J65:J68),2),"")</f>
        <v/>
      </c>
      <c r="L72" s="6"/>
      <c r="M72" s="6"/>
      <c r="N72" s="6"/>
      <c r="O72" s="6"/>
      <c r="P72" s="6"/>
      <c r="Q72" s="6"/>
      <c r="R72" s="6"/>
      <c r="S72" s="6"/>
      <c r="T72" s="6"/>
      <c r="U72" s="35"/>
      <c r="V72" s="6"/>
      <c r="W72" s="6"/>
      <c r="X72" s="6"/>
      <c r="Y72" s="6"/>
      <c r="Z72" s="6"/>
      <c r="AA72" s="35"/>
      <c r="AB72" s="6"/>
      <c r="AC72" s="6"/>
      <c r="AD72" s="6"/>
    </row>
    <row r="73" spans="1:30" x14ac:dyDescent="0.35">
      <c r="J73" s="11"/>
    </row>
    <row r="74" spans="1:30" x14ac:dyDescent="0.35">
      <c r="J74" s="11"/>
    </row>
    <row r="75" spans="1:30" x14ac:dyDescent="0.35">
      <c r="I75" s="1"/>
      <c r="J75" s="1"/>
    </row>
    <row r="76" spans="1:30" hidden="1" x14ac:dyDescent="0.35">
      <c r="I76" s="16">
        <f>MAX(B8:B18)</f>
        <v>0</v>
      </c>
      <c r="J76" s="145">
        <f>IF(J25&lt;&gt;"",J25,IF(J26&lt;&gt;"",J26,IF(J23&gt;0,J23,0)))</f>
        <v>0</v>
      </c>
    </row>
    <row r="77" spans="1:30" hidden="1" x14ac:dyDescent="0.35">
      <c r="I77" s="16">
        <f>MAX(B31:B41)</f>
        <v>0</v>
      </c>
      <c r="J77" s="145">
        <f>J46</f>
        <v>0</v>
      </c>
    </row>
    <row r="78" spans="1:30" hidden="1" x14ac:dyDescent="0.35">
      <c r="I78" s="16">
        <f>MAX(B54:B64)</f>
        <v>0</v>
      </c>
      <c r="J78" s="145">
        <f>J69</f>
        <v>0</v>
      </c>
    </row>
    <row r="79" spans="1:30" ht="15" customHeight="1" x14ac:dyDescent="0.35">
      <c r="I79" s="1"/>
      <c r="J79" s="1"/>
    </row>
    <row r="80" spans="1:30" ht="15" customHeight="1" thickBot="1" x14ac:dyDescent="0.4">
      <c r="I80" s="1"/>
      <c r="J80" s="1"/>
    </row>
    <row r="81" spans="4:10" ht="15.75" customHeight="1" thickBot="1" x14ac:dyDescent="0.4">
      <c r="G81" s="225" t="s">
        <v>61</v>
      </c>
      <c r="H81" s="226"/>
      <c r="I81" s="225" t="s">
        <v>62</v>
      </c>
      <c r="J81" s="226"/>
    </row>
    <row r="82" spans="4:10" ht="15" customHeight="1" x14ac:dyDescent="0.35">
      <c r="D82" s="203" t="s">
        <v>63</v>
      </c>
      <c r="E82" s="204"/>
      <c r="F82" s="205"/>
      <c r="G82" s="219">
        <f>IF(I82=J76,I76,IF(I82=J77,I77,IF(I82=J78,I78,0)))</f>
        <v>0</v>
      </c>
      <c r="H82" s="220"/>
      <c r="I82" s="213">
        <f>MAX(J73:J80)</f>
        <v>0</v>
      </c>
      <c r="J82" s="214"/>
    </row>
    <row r="83" spans="4:10" ht="15" customHeight="1" x14ac:dyDescent="0.35">
      <c r="D83" s="206"/>
      <c r="E83" s="207"/>
      <c r="F83" s="208"/>
      <c r="G83" s="221"/>
      <c r="H83" s="222"/>
      <c r="I83" s="215"/>
      <c r="J83" s="216"/>
    </row>
    <row r="84" spans="4:10" ht="15.75" customHeight="1" thickBot="1" x14ac:dyDescent="0.4">
      <c r="D84" s="209"/>
      <c r="E84" s="210"/>
      <c r="F84" s="211"/>
      <c r="G84" s="223"/>
      <c r="H84" s="224"/>
      <c r="I84" s="217"/>
      <c r="J84" s="218"/>
    </row>
    <row r="85" spans="4:10" x14ac:dyDescent="0.35">
      <c r="I85" s="13"/>
      <c r="J85" s="13"/>
    </row>
  </sheetData>
  <sheetProtection algorithmName="SHA-512" hashValue="X1tSjb5C4P/5kfhu5FYwtUSl0oxMnWo6Yj5mokgLpf6kezClp7lcKYqaMfMj34WtUjaX3GdaePSL9GnMKLXNlA==" saltValue="UQBa+pwFsTTw808wUm7W3g==" spinCount="100000" sheet="1" objects="1" scenarios="1"/>
  <mergeCells count="47">
    <mergeCell ref="E4:F4"/>
    <mergeCell ref="H4:I4"/>
    <mergeCell ref="D6:F6"/>
    <mergeCell ref="G6:I6"/>
    <mergeCell ref="G29:I29"/>
    <mergeCell ref="G19:I19"/>
    <mergeCell ref="G20:I20"/>
    <mergeCell ref="G22:I22"/>
    <mergeCell ref="G23:H24"/>
    <mergeCell ref="G25:H25"/>
    <mergeCell ref="G26:H26"/>
    <mergeCell ref="G49:H49"/>
    <mergeCell ref="G68:I68"/>
    <mergeCell ref="G69:H70"/>
    <mergeCell ref="G71:H71"/>
    <mergeCell ref="G72:H72"/>
    <mergeCell ref="D82:F84"/>
    <mergeCell ref="A2:L2"/>
    <mergeCell ref="G65:I65"/>
    <mergeCell ref="G66:I66"/>
    <mergeCell ref="D52:F52"/>
    <mergeCell ref="G52:I52"/>
    <mergeCell ref="D29:F29"/>
    <mergeCell ref="G42:I42"/>
    <mergeCell ref="G43:I43"/>
    <mergeCell ref="I82:J84"/>
    <mergeCell ref="G82:H84"/>
    <mergeCell ref="G81:H81"/>
    <mergeCell ref="I81:J81"/>
    <mergeCell ref="G45:I45"/>
    <mergeCell ref="G46:H47"/>
    <mergeCell ref="G48:H48"/>
    <mergeCell ref="P6:Q6"/>
    <mergeCell ref="R6:R7"/>
    <mergeCell ref="AC6:AC7"/>
    <mergeCell ref="AD6:AD7"/>
    <mergeCell ref="G21:I21"/>
    <mergeCell ref="P29:Q29"/>
    <mergeCell ref="R29:R30"/>
    <mergeCell ref="AC29:AC30"/>
    <mergeCell ref="AD29:AD30"/>
    <mergeCell ref="G44:I44"/>
    <mergeCell ref="P52:Q52"/>
    <mergeCell ref="R52:R53"/>
    <mergeCell ref="AC52:AC53"/>
    <mergeCell ref="AD52:AD53"/>
    <mergeCell ref="G67:I67"/>
  </mergeCells>
  <dataValidations disablePrompts="1" count="1">
    <dataValidation type="list" showDropDown="1" showInputMessage="1" showErrorMessage="1" sqref="B22 B45 B68" xr:uid="{00000000-0002-0000-0100-000000000000}">
      <formula1>$R$28:$R$29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03"/>
  <sheetViews>
    <sheetView zoomScale="80" zoomScaleNormal="80" workbookViewId="0">
      <selection activeCell="I257" sqref="I257"/>
    </sheetView>
  </sheetViews>
  <sheetFormatPr defaultColWidth="8.84375" defaultRowHeight="15.5" x14ac:dyDescent="0.35"/>
  <cols>
    <col min="1" max="2" width="10.3046875" style="6" customWidth="1"/>
    <col min="3" max="3" width="13.4609375" style="6" customWidth="1"/>
    <col min="4" max="4" width="10.4609375" style="6" customWidth="1"/>
    <col min="5" max="5" width="8.84375" style="6"/>
    <col min="6" max="6" width="10" style="6" customWidth="1"/>
    <col min="7" max="7" width="10.4609375" style="6" customWidth="1"/>
    <col min="8" max="8" width="8.84375" style="6"/>
    <col min="9" max="9" width="10.07421875" style="6" customWidth="1"/>
    <col min="10" max="10" width="13.07421875" style="6" customWidth="1"/>
    <col min="11" max="11" width="8.84375" style="6"/>
    <col min="12" max="12" width="13.4609375" style="1" customWidth="1"/>
    <col min="13" max="26" width="8.84375" style="1" hidden="1" customWidth="1"/>
    <col min="27" max="30" width="8.84375" style="2" hidden="1" customWidth="1"/>
    <col min="31" max="16384" width="8.84375" style="2"/>
  </cols>
  <sheetData>
    <row r="1" spans="1:30" ht="20" x14ac:dyDescent="0.4">
      <c r="A1" s="10" t="s">
        <v>64</v>
      </c>
    </row>
    <row r="2" spans="1:30" x14ac:dyDescent="0.35">
      <c r="A2" s="231" t="s">
        <v>65</v>
      </c>
      <c r="B2" s="231"/>
      <c r="C2" s="231"/>
      <c r="D2" s="231"/>
      <c r="E2" s="231"/>
      <c r="F2" s="231"/>
      <c r="G2" s="231"/>
      <c r="H2" s="231"/>
      <c r="I2" s="231"/>
      <c r="J2" s="231"/>
      <c r="K2" s="231"/>
    </row>
    <row r="3" spans="1:30" ht="71.25" customHeight="1" x14ac:dyDescent="0.35">
      <c r="A3" s="231"/>
      <c r="B3" s="231"/>
      <c r="C3" s="231"/>
      <c r="D3" s="231"/>
      <c r="E3" s="231"/>
      <c r="F3" s="231"/>
      <c r="G3" s="231"/>
      <c r="H3" s="231"/>
      <c r="I3" s="231"/>
      <c r="J3" s="231"/>
      <c r="K3" s="231"/>
      <c r="L3" s="14"/>
      <c r="M3" s="14"/>
      <c r="N3" s="14"/>
      <c r="O3" s="14"/>
      <c r="P3" s="14"/>
      <c r="Q3" s="14"/>
      <c r="R3" s="14"/>
      <c r="S3" s="14"/>
      <c r="T3" s="14"/>
      <c r="U3" s="14"/>
      <c r="V3" s="14"/>
      <c r="W3" s="14"/>
      <c r="X3" s="14"/>
      <c r="Y3" s="14"/>
      <c r="Z3" s="14"/>
      <c r="AA3" s="14"/>
      <c r="AB3" s="14"/>
      <c r="AC3" s="14"/>
      <c r="AD3" s="14"/>
    </row>
    <row r="5" spans="1:30" ht="16" thickBot="1" x14ac:dyDescent="0.4">
      <c r="A5" s="15" t="s">
        <v>66</v>
      </c>
      <c r="B5" s="3"/>
    </row>
    <row r="6" spans="1:30" ht="15.65" customHeight="1" thickBot="1" x14ac:dyDescent="0.4">
      <c r="A6" s="135"/>
      <c r="B6" s="136"/>
      <c r="C6" s="137"/>
      <c r="D6" s="190" t="s">
        <v>32</v>
      </c>
      <c r="E6" s="191"/>
      <c r="F6" s="192"/>
      <c r="G6" s="190" t="s">
        <v>33</v>
      </c>
      <c r="H6" s="191"/>
      <c r="I6" s="192"/>
      <c r="J6" s="136"/>
      <c r="K6" s="138"/>
      <c r="L6" s="138"/>
      <c r="M6" s="133" t="s">
        <v>47</v>
      </c>
      <c r="N6" s="132" t="s">
        <v>48</v>
      </c>
      <c r="O6" s="132" t="s">
        <v>29</v>
      </c>
      <c r="P6" s="201" t="s">
        <v>49</v>
      </c>
      <c r="Q6" s="201"/>
      <c r="R6" s="201" t="s">
        <v>50</v>
      </c>
      <c r="S6" s="14" t="s">
        <v>20</v>
      </c>
      <c r="T6" s="130" t="s">
        <v>51</v>
      </c>
      <c r="U6" s="14" t="s">
        <v>22</v>
      </c>
      <c r="V6" s="133" t="s">
        <v>52</v>
      </c>
      <c r="W6" s="133" t="s">
        <v>53</v>
      </c>
      <c r="X6" s="139" t="s">
        <v>54</v>
      </c>
      <c r="Y6" s="14" t="s">
        <v>26</v>
      </c>
      <c r="Z6" s="14" t="s">
        <v>27</v>
      </c>
      <c r="AA6" s="133" t="s">
        <v>28</v>
      </c>
      <c r="AB6" s="133" t="s">
        <v>29</v>
      </c>
      <c r="AC6" s="201" t="s">
        <v>30</v>
      </c>
      <c r="AD6" s="202" t="s">
        <v>31</v>
      </c>
    </row>
    <row r="7" spans="1:30" ht="30" customHeight="1" x14ac:dyDescent="0.35">
      <c r="A7" s="64" t="s">
        <v>8</v>
      </c>
      <c r="B7" s="68" t="s">
        <v>9</v>
      </c>
      <c r="C7" s="69" t="s">
        <v>34</v>
      </c>
      <c r="D7" s="70" t="s">
        <v>35</v>
      </c>
      <c r="E7" s="71" t="s">
        <v>36</v>
      </c>
      <c r="F7" s="72" t="s">
        <v>35</v>
      </c>
      <c r="G7" s="70" t="s">
        <v>35</v>
      </c>
      <c r="H7" s="71" t="s">
        <v>36</v>
      </c>
      <c r="I7" s="72" t="s">
        <v>35</v>
      </c>
      <c r="J7" s="65" t="s">
        <v>13</v>
      </c>
      <c r="L7" s="6"/>
      <c r="M7" s="130" t="s">
        <v>37</v>
      </c>
      <c r="N7" s="130" t="s">
        <v>38</v>
      </c>
      <c r="O7" s="130" t="s">
        <v>39</v>
      </c>
      <c r="P7" s="130" t="s">
        <v>37</v>
      </c>
      <c r="Q7" s="130" t="s">
        <v>39</v>
      </c>
      <c r="R7" s="201"/>
      <c r="S7" s="14"/>
      <c r="T7" s="130"/>
      <c r="U7" s="14"/>
      <c r="V7" s="130"/>
      <c r="W7" s="130"/>
      <c r="X7" s="139"/>
      <c r="Y7" s="14"/>
      <c r="Z7" s="133" t="s">
        <v>55</v>
      </c>
      <c r="AA7" s="134" t="s">
        <v>56</v>
      </c>
      <c r="AB7" s="133" t="s">
        <v>39</v>
      </c>
      <c r="AC7" s="201"/>
      <c r="AD7" s="202"/>
    </row>
    <row r="8" spans="1:30" x14ac:dyDescent="0.35">
      <c r="A8" s="57"/>
      <c r="B8" s="62"/>
      <c r="C8" s="58"/>
      <c r="D8" s="59"/>
      <c r="E8" s="59"/>
      <c r="F8" s="59"/>
      <c r="G8" s="59"/>
      <c r="H8" s="59"/>
      <c r="I8" s="59"/>
      <c r="J8" s="81">
        <f>IF(Y8=1,Z8, ROUND(AA8/12*(IF(S8&gt;0,S8,T8+U8)+X8),2))</f>
        <v>0</v>
      </c>
      <c r="L8" s="6"/>
      <c r="M8" s="131">
        <f t="shared" ref="M8:M18" si="0">DAY(A8)</f>
        <v>0</v>
      </c>
      <c r="N8" s="38">
        <f>P8-M8+1</f>
        <v>32</v>
      </c>
      <c r="O8" s="38">
        <f t="shared" ref="O8:O18" si="1">DAY(B8)</f>
        <v>0</v>
      </c>
      <c r="P8" s="38">
        <f t="shared" ref="P8:P18" si="2">IF(OR(MONTH(A8)=1,MONTH(A8)=3,MONTH(A8)=5,MONTH(A8)=7,MONTH(A8)=8,MONTH(A8)=10,MONTH(A8)=12),31,IF(OR(MONTH(A8)=4,MONTH(A8)=6,MONTH(A8)=9,MONTH(A8)=11),30,IF(AND(MONTH(A8)=2,MOD(YEAR(A8),4)&lt;&gt;0),28,IF(AND(MONTH(A8)=2,MOD(YEAR(A8),4)=0),29,0))))</f>
        <v>31</v>
      </c>
      <c r="Q8" s="38">
        <f t="shared" ref="Q8:Q18" si="3">IF(OR(MONTH(B8)=1,MONTH(B8)=3,MONTH(B8)=5,MONTH(B8)=7,MONTH(B8)=8,MONTH(B8)=10,MONTH(B8)=12),31,IF(OR(MONTH(B8)=4,MONTH(B8)=6,MONTH(B8)=9,MONTH(B8)=11),30,IF(AND(MONTH(B8)=2,MOD(YEAR(B8),4)&lt;&gt;0),28,IF(AND(MONTH(B8)=2,MOD(YEAR(B8),4)=0),29,0))))</f>
        <v>31</v>
      </c>
      <c r="R8" s="38">
        <f>IF(P8=Q8,1,0)</f>
        <v>1</v>
      </c>
      <c r="S8" s="38">
        <f t="shared" ref="S8:S18" si="4">IF(AND(X8=0,R8=1),AC8/Q8,0)</f>
        <v>0</v>
      </c>
      <c r="T8" s="144">
        <f t="shared" ref="T8:T18" si="5">IF(N8&lt;&gt;P8,(N8/P8),0)</f>
        <v>1.032258064516129</v>
      </c>
      <c r="U8" s="144">
        <f t="shared" ref="U8:U18" si="6">IF(O8&lt;&gt;Q8,(O8/Q8),IF(B8-A8&gt;Q8,1,0))</f>
        <v>0</v>
      </c>
      <c r="V8" s="38">
        <f t="shared" ref="V8:V18" si="7">B8-A8</f>
        <v>0</v>
      </c>
      <c r="W8" s="38">
        <f t="shared" ref="W8:W18" si="8">IF(V8&gt;P8,1,0)</f>
        <v>0</v>
      </c>
      <c r="X8" s="38">
        <f t="shared" ref="X8:X18" si="9">IF(OR(DAY(A8)=1,AND(DAY(A8)&gt;=1,MONTH(A8)=MONTH(B8))),DATEDIF(A8,B8,"m"),DATEDIF(AD8,B8,"m"))</f>
        <v>0</v>
      </c>
      <c r="Y8" s="38">
        <f t="shared" ref="Y8:Y18" si="10">IF(AND(X8=11,AB8=Q8),1,0)</f>
        <v>0</v>
      </c>
      <c r="Z8" s="142">
        <f t="shared" ref="Z8:Z18" si="11">IF(Y8=1, ROUND((C8+(D8*12)+(E8*12)+(F8*12)+G8+H8+I8),2),0)</f>
        <v>0</v>
      </c>
      <c r="AA8" s="143">
        <f t="shared" ref="AA8:AA18" si="12">ROUND((C8+(D8*12)+(E8*12)+(F8*12)+G8+H8+I8),2)</f>
        <v>0</v>
      </c>
      <c r="AB8" s="35">
        <f t="shared" ref="AB8:AB18" si="13">B8-DATE(YEAR(B8),MONTH(B8),)</f>
        <v>0</v>
      </c>
      <c r="AC8" s="140" t="str">
        <f t="shared" ref="AC8:AC18" si="14">IF(A8="","0",DATEDIF(A8,B8,"D")+1)</f>
        <v>0</v>
      </c>
      <c r="AD8" s="141">
        <f t="shared" ref="AD8:AD18" si="15">IF(A8="",0,EOMONTH(A8,0)+1)</f>
        <v>0</v>
      </c>
    </row>
    <row r="9" spans="1:30" x14ac:dyDescent="0.35">
      <c r="A9" s="57"/>
      <c r="B9" s="62"/>
      <c r="C9" s="58"/>
      <c r="D9" s="59"/>
      <c r="E9" s="59"/>
      <c r="F9" s="59"/>
      <c r="G9" s="59"/>
      <c r="H9" s="59"/>
      <c r="I9" s="59"/>
      <c r="J9" s="81">
        <f t="shared" ref="J9:J18" si="16">IF(Y9=1,Z9, ROUND(AA9/12*(IF(S9&gt;0,S9,T9+U9)+X9),2))</f>
        <v>0</v>
      </c>
      <c r="L9" s="6"/>
      <c r="M9" s="131">
        <f t="shared" si="0"/>
        <v>0</v>
      </c>
      <c r="N9" s="38">
        <f t="shared" ref="N9:N18" si="17">P9-M9+1</f>
        <v>32</v>
      </c>
      <c r="O9" s="38">
        <f t="shared" si="1"/>
        <v>0</v>
      </c>
      <c r="P9" s="38">
        <f t="shared" si="2"/>
        <v>31</v>
      </c>
      <c r="Q9" s="38">
        <f t="shared" si="3"/>
        <v>31</v>
      </c>
      <c r="R9" s="38">
        <f t="shared" ref="R9:R18" si="18">IF(P9=Q9,1,0)</f>
        <v>1</v>
      </c>
      <c r="S9" s="38">
        <f t="shared" si="4"/>
        <v>0</v>
      </c>
      <c r="T9" s="144">
        <f t="shared" si="5"/>
        <v>1.032258064516129</v>
      </c>
      <c r="U9" s="144">
        <f t="shared" si="6"/>
        <v>0</v>
      </c>
      <c r="V9" s="38">
        <f t="shared" si="7"/>
        <v>0</v>
      </c>
      <c r="W9" s="38">
        <f t="shared" si="8"/>
        <v>0</v>
      </c>
      <c r="X9" s="38">
        <f t="shared" si="9"/>
        <v>0</v>
      </c>
      <c r="Y9" s="38">
        <f t="shared" si="10"/>
        <v>0</v>
      </c>
      <c r="Z9" s="142">
        <f t="shared" si="11"/>
        <v>0</v>
      </c>
      <c r="AA9" s="143">
        <f t="shared" si="12"/>
        <v>0</v>
      </c>
      <c r="AB9" s="35">
        <f t="shared" si="13"/>
        <v>0</v>
      </c>
      <c r="AC9" s="140" t="str">
        <f t="shared" si="14"/>
        <v>0</v>
      </c>
      <c r="AD9" s="141">
        <f t="shared" si="15"/>
        <v>0</v>
      </c>
    </row>
    <row r="10" spans="1:30" x14ac:dyDescent="0.35">
      <c r="A10" s="57"/>
      <c r="B10" s="62"/>
      <c r="C10" s="58"/>
      <c r="D10" s="59"/>
      <c r="E10" s="59"/>
      <c r="F10" s="59"/>
      <c r="G10" s="59"/>
      <c r="H10" s="59"/>
      <c r="I10" s="59"/>
      <c r="J10" s="81">
        <f t="shared" si="16"/>
        <v>0</v>
      </c>
      <c r="L10" s="6"/>
      <c r="M10" s="131">
        <f t="shared" si="0"/>
        <v>0</v>
      </c>
      <c r="N10" s="38">
        <f t="shared" si="17"/>
        <v>32</v>
      </c>
      <c r="O10" s="38">
        <f t="shared" si="1"/>
        <v>0</v>
      </c>
      <c r="P10" s="38">
        <f t="shared" si="2"/>
        <v>31</v>
      </c>
      <c r="Q10" s="38">
        <f t="shared" si="3"/>
        <v>31</v>
      </c>
      <c r="R10" s="38">
        <f t="shared" si="18"/>
        <v>1</v>
      </c>
      <c r="S10" s="38">
        <f t="shared" si="4"/>
        <v>0</v>
      </c>
      <c r="T10" s="144">
        <f t="shared" si="5"/>
        <v>1.032258064516129</v>
      </c>
      <c r="U10" s="144">
        <f t="shared" si="6"/>
        <v>0</v>
      </c>
      <c r="V10" s="38">
        <f t="shared" si="7"/>
        <v>0</v>
      </c>
      <c r="W10" s="38">
        <f t="shared" si="8"/>
        <v>0</v>
      </c>
      <c r="X10" s="38">
        <f t="shared" si="9"/>
        <v>0</v>
      </c>
      <c r="Y10" s="38">
        <f t="shared" si="10"/>
        <v>0</v>
      </c>
      <c r="Z10" s="142">
        <f t="shared" si="11"/>
        <v>0</v>
      </c>
      <c r="AA10" s="143">
        <f t="shared" si="12"/>
        <v>0</v>
      </c>
      <c r="AB10" s="35">
        <f t="shared" si="13"/>
        <v>0</v>
      </c>
      <c r="AC10" s="140" t="str">
        <f t="shared" si="14"/>
        <v>0</v>
      </c>
      <c r="AD10" s="141">
        <f t="shared" si="15"/>
        <v>0</v>
      </c>
    </row>
    <row r="11" spans="1:30" x14ac:dyDescent="0.35">
      <c r="A11" s="57"/>
      <c r="B11" s="62"/>
      <c r="C11" s="58"/>
      <c r="D11" s="59"/>
      <c r="E11" s="59"/>
      <c r="F11" s="59"/>
      <c r="G11" s="59"/>
      <c r="H11" s="59"/>
      <c r="I11" s="59"/>
      <c r="J11" s="81">
        <f t="shared" si="16"/>
        <v>0</v>
      </c>
      <c r="L11" s="6"/>
      <c r="M11" s="131">
        <f t="shared" si="0"/>
        <v>0</v>
      </c>
      <c r="N11" s="38">
        <f t="shared" si="17"/>
        <v>32</v>
      </c>
      <c r="O11" s="38">
        <f t="shared" si="1"/>
        <v>0</v>
      </c>
      <c r="P11" s="38">
        <f t="shared" si="2"/>
        <v>31</v>
      </c>
      <c r="Q11" s="38">
        <f t="shared" si="3"/>
        <v>31</v>
      </c>
      <c r="R11" s="38">
        <f t="shared" si="18"/>
        <v>1</v>
      </c>
      <c r="S11" s="38">
        <f t="shared" si="4"/>
        <v>0</v>
      </c>
      <c r="T11" s="144">
        <f t="shared" si="5"/>
        <v>1.032258064516129</v>
      </c>
      <c r="U11" s="144">
        <f t="shared" si="6"/>
        <v>0</v>
      </c>
      <c r="V11" s="38">
        <f t="shared" si="7"/>
        <v>0</v>
      </c>
      <c r="W11" s="38">
        <f t="shared" si="8"/>
        <v>0</v>
      </c>
      <c r="X11" s="38">
        <f t="shared" si="9"/>
        <v>0</v>
      </c>
      <c r="Y11" s="38">
        <f t="shared" si="10"/>
        <v>0</v>
      </c>
      <c r="Z11" s="142">
        <f t="shared" si="11"/>
        <v>0</v>
      </c>
      <c r="AA11" s="143">
        <f t="shared" si="12"/>
        <v>0</v>
      </c>
      <c r="AB11" s="35">
        <f t="shared" si="13"/>
        <v>0</v>
      </c>
      <c r="AC11" s="140" t="str">
        <f t="shared" si="14"/>
        <v>0</v>
      </c>
      <c r="AD11" s="141">
        <f t="shared" si="15"/>
        <v>0</v>
      </c>
    </row>
    <row r="12" spans="1:30" x14ac:dyDescent="0.35">
      <c r="A12" s="57"/>
      <c r="B12" s="62"/>
      <c r="C12" s="58"/>
      <c r="D12" s="59"/>
      <c r="E12" s="59"/>
      <c r="F12" s="59"/>
      <c r="G12" s="59"/>
      <c r="H12" s="59"/>
      <c r="I12" s="59"/>
      <c r="J12" s="81">
        <f t="shared" si="16"/>
        <v>0</v>
      </c>
      <c r="L12" s="6"/>
      <c r="M12" s="131">
        <f t="shared" si="0"/>
        <v>0</v>
      </c>
      <c r="N12" s="38">
        <f t="shared" si="17"/>
        <v>32</v>
      </c>
      <c r="O12" s="38">
        <f t="shared" si="1"/>
        <v>0</v>
      </c>
      <c r="P12" s="38">
        <f t="shared" si="2"/>
        <v>31</v>
      </c>
      <c r="Q12" s="38">
        <f t="shared" si="3"/>
        <v>31</v>
      </c>
      <c r="R12" s="38">
        <f t="shared" si="18"/>
        <v>1</v>
      </c>
      <c r="S12" s="38">
        <f t="shared" si="4"/>
        <v>0</v>
      </c>
      <c r="T12" s="144">
        <f t="shared" si="5"/>
        <v>1.032258064516129</v>
      </c>
      <c r="U12" s="144">
        <f t="shared" si="6"/>
        <v>0</v>
      </c>
      <c r="V12" s="38">
        <f t="shared" si="7"/>
        <v>0</v>
      </c>
      <c r="W12" s="38">
        <f t="shared" si="8"/>
        <v>0</v>
      </c>
      <c r="X12" s="38">
        <f t="shared" si="9"/>
        <v>0</v>
      </c>
      <c r="Y12" s="38">
        <f t="shared" si="10"/>
        <v>0</v>
      </c>
      <c r="Z12" s="142">
        <f t="shared" si="11"/>
        <v>0</v>
      </c>
      <c r="AA12" s="143">
        <f t="shared" si="12"/>
        <v>0</v>
      </c>
      <c r="AB12" s="35">
        <f t="shared" si="13"/>
        <v>0</v>
      </c>
      <c r="AC12" s="140" t="str">
        <f t="shared" si="14"/>
        <v>0</v>
      </c>
      <c r="AD12" s="141">
        <f t="shared" si="15"/>
        <v>0</v>
      </c>
    </row>
    <row r="13" spans="1:30" x14ac:dyDescent="0.35">
      <c r="A13" s="57"/>
      <c r="B13" s="62"/>
      <c r="C13" s="58"/>
      <c r="D13" s="59"/>
      <c r="E13" s="59"/>
      <c r="F13" s="59"/>
      <c r="G13" s="59"/>
      <c r="H13" s="59"/>
      <c r="I13" s="59"/>
      <c r="J13" s="81">
        <f t="shared" si="16"/>
        <v>0</v>
      </c>
      <c r="L13" s="6"/>
      <c r="M13" s="131">
        <f t="shared" si="0"/>
        <v>0</v>
      </c>
      <c r="N13" s="38">
        <f t="shared" si="17"/>
        <v>32</v>
      </c>
      <c r="O13" s="38">
        <f t="shared" si="1"/>
        <v>0</v>
      </c>
      <c r="P13" s="38">
        <f t="shared" si="2"/>
        <v>31</v>
      </c>
      <c r="Q13" s="38">
        <f t="shared" si="3"/>
        <v>31</v>
      </c>
      <c r="R13" s="38">
        <f t="shared" si="18"/>
        <v>1</v>
      </c>
      <c r="S13" s="38">
        <f t="shared" si="4"/>
        <v>0</v>
      </c>
      <c r="T13" s="144">
        <f t="shared" si="5"/>
        <v>1.032258064516129</v>
      </c>
      <c r="U13" s="144">
        <f t="shared" si="6"/>
        <v>0</v>
      </c>
      <c r="V13" s="38">
        <f t="shared" si="7"/>
        <v>0</v>
      </c>
      <c r="W13" s="38">
        <f t="shared" si="8"/>
        <v>0</v>
      </c>
      <c r="X13" s="38">
        <f t="shared" si="9"/>
        <v>0</v>
      </c>
      <c r="Y13" s="38">
        <f t="shared" si="10"/>
        <v>0</v>
      </c>
      <c r="Z13" s="142">
        <f t="shared" si="11"/>
        <v>0</v>
      </c>
      <c r="AA13" s="143">
        <f t="shared" si="12"/>
        <v>0</v>
      </c>
      <c r="AB13" s="35">
        <f t="shared" si="13"/>
        <v>0</v>
      </c>
      <c r="AC13" s="140" t="str">
        <f t="shared" si="14"/>
        <v>0</v>
      </c>
      <c r="AD13" s="141">
        <f t="shared" si="15"/>
        <v>0</v>
      </c>
    </row>
    <row r="14" spans="1:30" x14ac:dyDescent="0.35">
      <c r="A14" s="57"/>
      <c r="B14" s="62"/>
      <c r="C14" s="58"/>
      <c r="D14" s="59"/>
      <c r="E14" s="59"/>
      <c r="F14" s="59"/>
      <c r="G14" s="59"/>
      <c r="H14" s="59"/>
      <c r="I14" s="59"/>
      <c r="J14" s="81">
        <f t="shared" si="16"/>
        <v>0</v>
      </c>
      <c r="L14" s="6"/>
      <c r="M14" s="131">
        <f t="shared" si="0"/>
        <v>0</v>
      </c>
      <c r="N14" s="38">
        <f t="shared" si="17"/>
        <v>32</v>
      </c>
      <c r="O14" s="38">
        <f t="shared" si="1"/>
        <v>0</v>
      </c>
      <c r="P14" s="38">
        <f t="shared" si="2"/>
        <v>31</v>
      </c>
      <c r="Q14" s="38">
        <f t="shared" si="3"/>
        <v>31</v>
      </c>
      <c r="R14" s="38">
        <f t="shared" si="18"/>
        <v>1</v>
      </c>
      <c r="S14" s="38">
        <f t="shared" si="4"/>
        <v>0</v>
      </c>
      <c r="T14" s="144">
        <f t="shared" si="5"/>
        <v>1.032258064516129</v>
      </c>
      <c r="U14" s="144">
        <f t="shared" si="6"/>
        <v>0</v>
      </c>
      <c r="V14" s="38">
        <f t="shared" si="7"/>
        <v>0</v>
      </c>
      <c r="W14" s="38">
        <f t="shared" si="8"/>
        <v>0</v>
      </c>
      <c r="X14" s="38">
        <f t="shared" si="9"/>
        <v>0</v>
      </c>
      <c r="Y14" s="38">
        <f t="shared" si="10"/>
        <v>0</v>
      </c>
      <c r="Z14" s="142">
        <f t="shared" si="11"/>
        <v>0</v>
      </c>
      <c r="AA14" s="143">
        <f t="shared" si="12"/>
        <v>0</v>
      </c>
      <c r="AB14" s="35">
        <f t="shared" si="13"/>
        <v>0</v>
      </c>
      <c r="AC14" s="140" t="str">
        <f t="shared" si="14"/>
        <v>0</v>
      </c>
      <c r="AD14" s="141">
        <f t="shared" si="15"/>
        <v>0</v>
      </c>
    </row>
    <row r="15" spans="1:30" x14ac:dyDescent="0.35">
      <c r="A15" s="57"/>
      <c r="B15" s="62"/>
      <c r="C15" s="58"/>
      <c r="D15" s="59"/>
      <c r="E15" s="59"/>
      <c r="F15" s="59"/>
      <c r="G15" s="59"/>
      <c r="H15" s="59"/>
      <c r="I15" s="59"/>
      <c r="J15" s="81">
        <f t="shared" si="16"/>
        <v>0</v>
      </c>
      <c r="L15" s="6"/>
      <c r="M15" s="131">
        <f t="shared" si="0"/>
        <v>0</v>
      </c>
      <c r="N15" s="38">
        <f t="shared" si="17"/>
        <v>32</v>
      </c>
      <c r="O15" s="38">
        <f t="shared" si="1"/>
        <v>0</v>
      </c>
      <c r="P15" s="38">
        <f t="shared" si="2"/>
        <v>31</v>
      </c>
      <c r="Q15" s="38">
        <f t="shared" si="3"/>
        <v>31</v>
      </c>
      <c r="R15" s="38">
        <f t="shared" si="18"/>
        <v>1</v>
      </c>
      <c r="S15" s="38">
        <f t="shared" si="4"/>
        <v>0</v>
      </c>
      <c r="T15" s="144">
        <f t="shared" si="5"/>
        <v>1.032258064516129</v>
      </c>
      <c r="U15" s="144">
        <f t="shared" si="6"/>
        <v>0</v>
      </c>
      <c r="V15" s="38">
        <f t="shared" si="7"/>
        <v>0</v>
      </c>
      <c r="W15" s="38">
        <f t="shared" si="8"/>
        <v>0</v>
      </c>
      <c r="X15" s="38">
        <f t="shared" si="9"/>
        <v>0</v>
      </c>
      <c r="Y15" s="38">
        <f t="shared" si="10"/>
        <v>0</v>
      </c>
      <c r="Z15" s="142">
        <f t="shared" si="11"/>
        <v>0</v>
      </c>
      <c r="AA15" s="143">
        <f t="shared" si="12"/>
        <v>0</v>
      </c>
      <c r="AB15" s="35">
        <f t="shared" si="13"/>
        <v>0</v>
      </c>
      <c r="AC15" s="140" t="str">
        <f t="shared" si="14"/>
        <v>0</v>
      </c>
      <c r="AD15" s="141">
        <f t="shared" si="15"/>
        <v>0</v>
      </c>
    </row>
    <row r="16" spans="1:30" x14ac:dyDescent="0.35">
      <c r="A16" s="57"/>
      <c r="B16" s="62"/>
      <c r="C16" s="58"/>
      <c r="D16" s="59"/>
      <c r="E16" s="59"/>
      <c r="F16" s="59"/>
      <c r="G16" s="59"/>
      <c r="H16" s="59"/>
      <c r="I16" s="59"/>
      <c r="J16" s="81">
        <f t="shared" si="16"/>
        <v>0</v>
      </c>
      <c r="L16" s="6"/>
      <c r="M16" s="131">
        <f t="shared" si="0"/>
        <v>0</v>
      </c>
      <c r="N16" s="38">
        <f t="shared" si="17"/>
        <v>32</v>
      </c>
      <c r="O16" s="38">
        <f t="shared" si="1"/>
        <v>0</v>
      </c>
      <c r="P16" s="38">
        <f t="shared" si="2"/>
        <v>31</v>
      </c>
      <c r="Q16" s="38">
        <f t="shared" si="3"/>
        <v>31</v>
      </c>
      <c r="R16" s="38">
        <f t="shared" si="18"/>
        <v>1</v>
      </c>
      <c r="S16" s="38">
        <f t="shared" si="4"/>
        <v>0</v>
      </c>
      <c r="T16" s="144">
        <f t="shared" si="5"/>
        <v>1.032258064516129</v>
      </c>
      <c r="U16" s="144">
        <f t="shared" si="6"/>
        <v>0</v>
      </c>
      <c r="V16" s="38">
        <f t="shared" si="7"/>
        <v>0</v>
      </c>
      <c r="W16" s="38">
        <f t="shared" si="8"/>
        <v>0</v>
      </c>
      <c r="X16" s="38">
        <f t="shared" si="9"/>
        <v>0</v>
      </c>
      <c r="Y16" s="38">
        <f t="shared" si="10"/>
        <v>0</v>
      </c>
      <c r="Z16" s="142">
        <f t="shared" si="11"/>
        <v>0</v>
      </c>
      <c r="AA16" s="143">
        <f t="shared" si="12"/>
        <v>0</v>
      </c>
      <c r="AB16" s="35">
        <f t="shared" si="13"/>
        <v>0</v>
      </c>
      <c r="AC16" s="140" t="str">
        <f t="shared" si="14"/>
        <v>0</v>
      </c>
      <c r="AD16" s="141">
        <f t="shared" si="15"/>
        <v>0</v>
      </c>
    </row>
    <row r="17" spans="1:30" x14ac:dyDescent="0.35">
      <c r="A17" s="57"/>
      <c r="B17" s="62"/>
      <c r="C17" s="58"/>
      <c r="D17" s="59"/>
      <c r="E17" s="59"/>
      <c r="F17" s="59"/>
      <c r="G17" s="59"/>
      <c r="H17" s="59"/>
      <c r="I17" s="59"/>
      <c r="J17" s="81">
        <f t="shared" si="16"/>
        <v>0</v>
      </c>
      <c r="L17" s="6"/>
      <c r="M17" s="131">
        <f t="shared" si="0"/>
        <v>0</v>
      </c>
      <c r="N17" s="38">
        <f t="shared" si="17"/>
        <v>32</v>
      </c>
      <c r="O17" s="38">
        <f t="shared" si="1"/>
        <v>0</v>
      </c>
      <c r="P17" s="38">
        <f t="shared" si="2"/>
        <v>31</v>
      </c>
      <c r="Q17" s="38">
        <f t="shared" si="3"/>
        <v>31</v>
      </c>
      <c r="R17" s="38">
        <f t="shared" si="18"/>
        <v>1</v>
      </c>
      <c r="S17" s="38">
        <f t="shared" si="4"/>
        <v>0</v>
      </c>
      <c r="T17" s="144">
        <f t="shared" si="5"/>
        <v>1.032258064516129</v>
      </c>
      <c r="U17" s="144">
        <f t="shared" si="6"/>
        <v>0</v>
      </c>
      <c r="V17" s="38">
        <f t="shared" si="7"/>
        <v>0</v>
      </c>
      <c r="W17" s="38">
        <f t="shared" si="8"/>
        <v>0</v>
      </c>
      <c r="X17" s="38">
        <f t="shared" si="9"/>
        <v>0</v>
      </c>
      <c r="Y17" s="38">
        <f t="shared" si="10"/>
        <v>0</v>
      </c>
      <c r="Z17" s="142">
        <f t="shared" si="11"/>
        <v>0</v>
      </c>
      <c r="AA17" s="143">
        <f t="shared" si="12"/>
        <v>0</v>
      </c>
      <c r="AB17" s="35">
        <f t="shared" si="13"/>
        <v>0</v>
      </c>
      <c r="AC17" s="140" t="str">
        <f t="shared" si="14"/>
        <v>0</v>
      </c>
      <c r="AD17" s="141">
        <f t="shared" si="15"/>
        <v>0</v>
      </c>
    </row>
    <row r="18" spans="1:30" x14ac:dyDescent="0.35">
      <c r="A18" s="57"/>
      <c r="B18" s="62"/>
      <c r="C18" s="58"/>
      <c r="D18" s="59"/>
      <c r="E18" s="59"/>
      <c r="F18" s="59"/>
      <c r="G18" s="59"/>
      <c r="H18" s="59"/>
      <c r="I18" s="59"/>
      <c r="J18" s="81">
        <f t="shared" si="16"/>
        <v>0</v>
      </c>
      <c r="L18" s="6"/>
      <c r="M18" s="131">
        <f t="shared" si="0"/>
        <v>0</v>
      </c>
      <c r="N18" s="38">
        <f t="shared" si="17"/>
        <v>32</v>
      </c>
      <c r="O18" s="38">
        <f t="shared" si="1"/>
        <v>0</v>
      </c>
      <c r="P18" s="38">
        <f t="shared" si="2"/>
        <v>31</v>
      </c>
      <c r="Q18" s="38">
        <f t="shared" si="3"/>
        <v>31</v>
      </c>
      <c r="R18" s="38">
        <f t="shared" si="18"/>
        <v>1</v>
      </c>
      <c r="S18" s="38">
        <f t="shared" si="4"/>
        <v>0</v>
      </c>
      <c r="T18" s="144">
        <f t="shared" si="5"/>
        <v>1.032258064516129</v>
      </c>
      <c r="U18" s="144">
        <f t="shared" si="6"/>
        <v>0</v>
      </c>
      <c r="V18" s="38">
        <f t="shared" si="7"/>
        <v>0</v>
      </c>
      <c r="W18" s="38">
        <f t="shared" si="8"/>
        <v>0</v>
      </c>
      <c r="X18" s="38">
        <f t="shared" si="9"/>
        <v>0</v>
      </c>
      <c r="Y18" s="38">
        <f t="shared" si="10"/>
        <v>0</v>
      </c>
      <c r="Z18" s="142">
        <f t="shared" si="11"/>
        <v>0</v>
      </c>
      <c r="AA18" s="143">
        <f t="shared" si="12"/>
        <v>0</v>
      </c>
      <c r="AB18" s="35">
        <f t="shared" si="13"/>
        <v>0</v>
      </c>
      <c r="AC18" s="140" t="str">
        <f t="shared" si="14"/>
        <v>0</v>
      </c>
      <c r="AD18" s="141">
        <f t="shared" si="15"/>
        <v>0</v>
      </c>
    </row>
    <row r="19" spans="1:30" x14ac:dyDescent="0.35">
      <c r="A19" s="73"/>
      <c r="B19" s="73"/>
      <c r="C19" s="74"/>
      <c r="D19" s="74"/>
      <c r="E19" s="4"/>
      <c r="F19" s="4"/>
      <c r="G19" s="194" t="s">
        <v>14</v>
      </c>
      <c r="H19" s="195"/>
      <c r="I19" s="196"/>
      <c r="J19" s="60"/>
      <c r="L19" s="6"/>
      <c r="M19" s="35"/>
      <c r="N19" s="35"/>
      <c r="O19" s="35"/>
      <c r="P19" s="35"/>
      <c r="Q19" s="35"/>
      <c r="R19" s="35"/>
      <c r="S19" s="35"/>
      <c r="T19" s="35"/>
      <c r="U19" s="35"/>
      <c r="V19" s="35"/>
      <c r="W19" s="35"/>
      <c r="X19" s="35"/>
      <c r="Y19" s="35"/>
      <c r="Z19" s="35"/>
      <c r="AA19" s="35"/>
      <c r="AB19" s="35"/>
      <c r="AC19" s="35">
        <f>SUM(AC8:AC18)</f>
        <v>0</v>
      </c>
      <c r="AD19" s="35"/>
    </row>
    <row r="20" spans="1:30" x14ac:dyDescent="0.35">
      <c r="C20" s="74"/>
      <c r="D20" s="74"/>
      <c r="E20" s="4"/>
      <c r="F20" s="4"/>
      <c r="G20" s="194" t="s">
        <v>14</v>
      </c>
      <c r="H20" s="195"/>
      <c r="I20" s="196"/>
      <c r="J20" s="61"/>
      <c r="L20" s="6"/>
      <c r="M20" s="35"/>
      <c r="N20" s="35"/>
      <c r="O20" s="35"/>
      <c r="P20" s="35"/>
      <c r="Q20" s="35"/>
      <c r="R20" s="35"/>
      <c r="S20" s="35"/>
      <c r="T20" s="35"/>
      <c r="U20" s="35"/>
      <c r="V20" s="35"/>
      <c r="W20" s="6"/>
      <c r="X20" s="6"/>
      <c r="Y20" s="35"/>
      <c r="Z20" s="35"/>
      <c r="AA20" s="35"/>
      <c r="AB20" s="35"/>
      <c r="AC20" s="35"/>
      <c r="AD20" s="35"/>
    </row>
    <row r="21" spans="1:30" x14ac:dyDescent="0.35">
      <c r="B21" s="4"/>
      <c r="C21" s="4"/>
      <c r="D21" s="4"/>
      <c r="E21" s="4"/>
      <c r="F21" s="4"/>
      <c r="G21" s="194" t="s">
        <v>14</v>
      </c>
      <c r="H21" s="195"/>
      <c r="I21" s="196"/>
      <c r="J21" s="61"/>
      <c r="L21" s="6"/>
      <c r="M21" s="35"/>
      <c r="N21" s="35"/>
      <c r="O21" s="35" t="s">
        <v>43</v>
      </c>
      <c r="P21" s="35"/>
      <c r="Q21" s="35"/>
      <c r="R21" s="35"/>
      <c r="S21" s="35"/>
      <c r="T21" s="35"/>
      <c r="U21" s="35"/>
      <c r="V21" s="35"/>
      <c r="W21" s="6"/>
      <c r="X21" s="6"/>
      <c r="Y21" s="35"/>
      <c r="Z21" s="35"/>
      <c r="AA21" s="35"/>
      <c r="AB21" s="35"/>
      <c r="AC21" s="35"/>
      <c r="AD21" s="35"/>
    </row>
    <row r="22" spans="1:30" x14ac:dyDescent="0.35">
      <c r="B22" s="4"/>
      <c r="C22" s="4"/>
      <c r="D22" s="4"/>
      <c r="E22" s="4"/>
      <c r="F22" s="4"/>
      <c r="G22" s="194" t="s">
        <v>14</v>
      </c>
      <c r="H22" s="195"/>
      <c r="I22" s="196"/>
      <c r="J22" s="61"/>
      <c r="L22" s="6"/>
      <c r="M22" s="35"/>
      <c r="N22" s="35"/>
      <c r="O22" s="35">
        <f>IF(AND(OR(MOD(YEAR(A8),4)=0,MOD(YEAR(B8),4)=0),AND(A8&lt;=DATE(IF(ROUND(MOD(YEAR(A8),4)=0,2),YEAR(A8),YEAR(B8)),2,29),B8&gt;=DATE(IF(ROUND(MOD(YEAR(A8),4)=0,2),YEAR(A8),YEAR(B8)),2,29))),1,IF(AND(OR(MOD(YEAR(A9),4)=0,MOD(YEAR(B9),4)=0),AND(A9&lt;=DATE(IF(ROUND(MOD(YEAR(A9),4)=0,2),YEAR(A9),YEAR(B9)),2,29),B9&gt;=DATE(IF(ROUND(MOD(YEAR(A9),4)=0,2),YEAR(A9),YEAR(B9)),2,29))),1,IF(AND(OR(MOD(YEAR(A10),4)=0,MOD(YEAR(B10),4)=0),AND(A10&lt;=DATE(IF(ROUND(MOD(YEAR(A10),4)=0,2),YEAR(A10),YEAR(B10)),2,29),B10&gt;=DATE(IF(ROUND(MOD(YEAR(A10),4)=0,2),YEAR(A10),YEAR(B10)),2,29))),1,IF(AND(OR(MOD(YEAR(A11),4)=0,MOD(YEAR(B11),4)=0),AND(A11&lt;=DATE(IF(ROUND(MOD(YEAR(A11),4)=0,2),YEAR(A11),YEAR(B11)),2,29),B11&gt;=DATE(IF(ROUND(MOD(YEAR(A11),4)=0,2),YEAR(A11),YEAR(B11)),2,29))),1,IF(AND(OR(MOD(YEAR(A12),4)=0,MOD(YEAR(B12),4)=0),AND(A12&lt;=DATE(IF(ROUND(MOD(YEAR(A12),4)=0,2),YEAR(A12),YEAR(B12)),2,29),B12&gt;=DATE(IF(ROUND(MOD(YEAR(A12),4)=0,2),YEAR(A12),YEAR(B12)),2,29))),1,IF(AND(OR(MOD(YEAR(A13),4)=0,MOD(YEAR(B13),4)=0),AND(A13&lt;=DATE(IF(ROUND(MOD(YEAR(A13),4)=0,2),YEAR(A13),YEAR(B13)),2,29),B13&gt;=DATE(IF(ROUND(MOD(YEAR(A13),4)=0,2),YEAR(A13),YEAR(B13)),2,29))),1,IF(AND(OR(MOD(YEAR(A14),4)=0,MOD(YEAR(B14),4)=0),AND(A14&lt;=DATE(IF(ROUND(MOD(YEAR(A14),4)=0,2),YEAR(A14),YEAR(B14)),2,29),B14&gt;=DATE(IF(ROUND(MOD(YEAR(A14),4)=0,2),YEAR(A14),YEAR(B14)),2,29))),1,IF(AND(OR(MOD(YEAR(A15),4)=0,MOD(YEAR(B15),4)=0),AND(A15&lt;=DATE(IF(ROUND(MOD(YEAR(A15),4)=0,2),YEAR(A15),YEAR(B15)),2,29),B15&gt;=DATE(IF(ROUND(MOD(YEAR(A15),4)=0,2),YEAR(A15),YEAR(B15)),2,29))),1,IF(AND(OR(MOD(YEAR(A16),4)=0,MOD(YEAR(B16),4)=0),AND(A16&lt;=DATE(IF(ROUND(MOD(YEAR(A16),4)=0,2),YEAR(A16),YEAR(B16)),2,29),B16&gt;=DATE(IF(ROUND(MOD(YEAR(A16),4)=0,2),YEAR(A16),YEAR(B16)),2,29))),1,IF(AND(OR(MOD(YEAR(A17),4)=0,MOD(YEAR(B17),4)=0),AND(A17&lt;=DATE(IF(ROUND(MOD(YEAR(A17),4)=0,2),YEAR(A17),YEAR(B17)),2,29),B17&gt;=DATE(IF(ROUND(MOD(YEAR(A17),4)=0,2),YEAR(A17),YEAR(B17)),2,29))),1,IF(AND(OR(MOD(YEAR(A18),4)=0,MOD(YEAR(B18),4)=0),AND(A18&lt;=DATE(IF(ROUND(MOD(YEAR(A18),4)=0,2),YEAR(A18),YEAR(B18)),2,29),B18&gt;=DATE(IF(ROUND(MOD(YEAR(A18),4)=0,2),YEAR(A18),YEAR(B18)),2,29))),1,0)))))))))))</f>
        <v>0</v>
      </c>
      <c r="P22" s="35">
        <f>IF(AND(O22=1,AC19=365),1,0)</f>
        <v>0</v>
      </c>
      <c r="Q22" s="35"/>
      <c r="R22" s="35"/>
      <c r="S22" s="35"/>
      <c r="T22" s="35"/>
      <c r="U22" s="35"/>
      <c r="V22" s="35"/>
      <c r="W22" s="6"/>
      <c r="X22" s="6"/>
      <c r="Y22" s="35"/>
      <c r="Z22" s="35"/>
      <c r="AA22" s="35"/>
      <c r="AB22" s="35"/>
      <c r="AC22" s="35"/>
      <c r="AD22" s="35"/>
    </row>
    <row r="23" spans="1:30" ht="22.5" customHeight="1" x14ac:dyDescent="0.35">
      <c r="A23" s="82" t="str">
        <f>IF(AND(AC19&lt;&gt;365,AC19&lt;&gt;366),"DATES DO NOT COVER WHOLE CALENDAR YEAR","")</f>
        <v>DATES DO NOT COVER WHOLE CALENDAR YEAR</v>
      </c>
      <c r="B23" s="75"/>
      <c r="D23" s="4"/>
      <c r="F23" s="7"/>
      <c r="G23" s="197"/>
      <c r="H23" s="198"/>
      <c r="I23" s="76" t="s">
        <v>13</v>
      </c>
      <c r="J23" s="83">
        <f>IF(OR(J25&lt;&gt;"",J26&lt;&gt;""),0,SUM(J8:J18)+SUM(J19:J22))</f>
        <v>0</v>
      </c>
      <c r="L23" s="6"/>
      <c r="M23" s="6"/>
      <c r="N23" s="6"/>
      <c r="O23" s="6"/>
      <c r="P23" s="6"/>
      <c r="Q23" s="6"/>
      <c r="R23" s="6"/>
      <c r="S23" s="6"/>
      <c r="T23" s="6"/>
      <c r="U23" s="35"/>
      <c r="V23" s="6"/>
      <c r="W23" s="6"/>
      <c r="X23" s="6"/>
      <c r="Y23" s="6"/>
      <c r="Z23" s="6"/>
      <c r="AA23" s="35"/>
      <c r="AB23" s="6"/>
      <c r="AC23" s="6"/>
      <c r="AD23" s="6"/>
    </row>
    <row r="24" spans="1:30" x14ac:dyDescent="0.35">
      <c r="A24" s="84" t="str">
        <f>IF(AND(AC19&lt;&gt;365,AC19&lt;&gt;366),"Did the member only work part year?","")</f>
        <v>Did the member only work part year?</v>
      </c>
      <c r="G24" s="199"/>
      <c r="H24" s="200"/>
      <c r="I24" s="77"/>
      <c r="J24" s="78"/>
      <c r="L24" s="6"/>
      <c r="M24" s="6"/>
      <c r="N24" s="6"/>
      <c r="O24" s="6"/>
      <c r="P24" s="6"/>
      <c r="Q24" s="6"/>
      <c r="R24" s="6"/>
      <c r="S24" s="6"/>
      <c r="T24" s="6"/>
      <c r="U24" s="35"/>
      <c r="V24" s="6"/>
      <c r="W24" s="6"/>
      <c r="X24" s="6"/>
      <c r="Y24" s="6"/>
      <c r="Z24" s="6"/>
      <c r="AA24" s="35"/>
      <c r="AB24" s="6"/>
      <c r="AC24" s="6"/>
      <c r="AD24" s="6"/>
    </row>
    <row r="25" spans="1:30" x14ac:dyDescent="0.35">
      <c r="A25" s="35" t="str">
        <f>IF(AND(AC19&lt;&gt;365,AC19&lt;&gt;366),"If YES, then use the FP figures in either J33 or J34 (depending if it is a leap year or not)","")</f>
        <v>If YES, then use the FP figures in either J33 or J34 (depending if it is a leap year or not)</v>
      </c>
      <c r="G25" s="194" t="s">
        <v>57</v>
      </c>
      <c r="H25" s="195"/>
      <c r="I25" s="79" t="s">
        <v>13</v>
      </c>
      <c r="J25" s="85" t="str">
        <f>IF(AND(AC19&gt;0,AC19&lt;=365,J26=""),ROUND(SUM(J8:J18)/(SUM(AC8:AC18))*365+SUM(J19:J22),2),"")</f>
        <v/>
      </c>
      <c r="L25" s="6"/>
      <c r="M25" s="6"/>
      <c r="N25" s="6"/>
      <c r="O25" s="6"/>
      <c r="P25" s="6"/>
      <c r="Q25" s="6"/>
      <c r="R25" s="6"/>
      <c r="S25" s="6"/>
      <c r="T25" s="6"/>
      <c r="U25" s="35"/>
      <c r="V25" s="6"/>
      <c r="W25" s="6"/>
      <c r="X25" s="6"/>
      <c r="Y25" s="6"/>
      <c r="Z25" s="6"/>
      <c r="AA25" s="35"/>
      <c r="AB25" s="6"/>
      <c r="AC25" s="6"/>
      <c r="AD25" s="6"/>
    </row>
    <row r="26" spans="1:30" x14ac:dyDescent="0.35">
      <c r="A26" s="8" t="str">
        <f>IF(AND(AC19&lt;&gt;365,AC19&lt;&gt;366),"If NO, then please double check the dates in columns A and B","")</f>
        <v>If NO, then please double check the dates in columns A and B</v>
      </c>
      <c r="G26" s="227" t="s">
        <v>58</v>
      </c>
      <c r="H26" s="228"/>
      <c r="I26" s="80" t="s">
        <v>13</v>
      </c>
      <c r="J26" s="86" t="str">
        <f>IF(AND(AC19&gt;0,AC19&lt;366,O22=1),ROUND(SUM(J8:J18)/(SUM(AC8:AC18))*366+SUM(J19:J22),2),"")</f>
        <v/>
      </c>
      <c r="L26" s="6"/>
      <c r="M26" s="6"/>
      <c r="N26" s="6"/>
      <c r="O26" s="6"/>
      <c r="P26" s="6"/>
      <c r="Q26" s="6"/>
      <c r="R26" s="6"/>
      <c r="S26" s="6"/>
      <c r="T26" s="6"/>
      <c r="U26" s="35"/>
      <c r="V26" s="6"/>
      <c r="W26" s="6"/>
      <c r="X26" s="6"/>
      <c r="Y26" s="6"/>
      <c r="Z26" s="6"/>
      <c r="AA26" s="35"/>
      <c r="AB26" s="6"/>
      <c r="AC26" s="6"/>
      <c r="AD26" s="6"/>
    </row>
    <row r="27" spans="1:30" x14ac:dyDescent="0.35">
      <c r="A27" s="1"/>
      <c r="B27" s="1"/>
      <c r="C27" s="1"/>
      <c r="D27" s="1"/>
      <c r="E27" s="1"/>
      <c r="F27" s="1"/>
      <c r="G27" s="1"/>
      <c r="H27" s="1"/>
      <c r="I27" s="1"/>
      <c r="J27" s="16"/>
      <c r="K27" s="1"/>
    </row>
    <row r="28" spans="1:30" ht="16" thickBot="1" x14ac:dyDescent="0.4">
      <c r="A28" s="15" t="s">
        <v>67</v>
      </c>
      <c r="B28" s="3"/>
    </row>
    <row r="29" spans="1:30" ht="14.25" customHeight="1" thickBot="1" x14ac:dyDescent="0.4">
      <c r="A29" s="135"/>
      <c r="B29" s="136"/>
      <c r="C29" s="137"/>
      <c r="D29" s="190" t="s">
        <v>32</v>
      </c>
      <c r="E29" s="191"/>
      <c r="F29" s="192"/>
      <c r="G29" s="190" t="s">
        <v>33</v>
      </c>
      <c r="H29" s="191"/>
      <c r="I29" s="192"/>
      <c r="J29" s="136"/>
      <c r="K29" s="138"/>
      <c r="L29" s="138"/>
      <c r="M29" s="133" t="s">
        <v>47</v>
      </c>
      <c r="N29" s="132" t="s">
        <v>48</v>
      </c>
      <c r="O29" s="132" t="s">
        <v>29</v>
      </c>
      <c r="P29" s="201" t="s">
        <v>49</v>
      </c>
      <c r="Q29" s="201"/>
      <c r="R29" s="201" t="s">
        <v>50</v>
      </c>
      <c r="S29" s="14" t="s">
        <v>20</v>
      </c>
      <c r="T29" s="130" t="s">
        <v>51</v>
      </c>
      <c r="U29" s="14" t="s">
        <v>22</v>
      </c>
      <c r="V29" s="133" t="s">
        <v>52</v>
      </c>
      <c r="W29" s="133" t="s">
        <v>53</v>
      </c>
      <c r="X29" s="139" t="s">
        <v>54</v>
      </c>
      <c r="Y29" s="14" t="s">
        <v>26</v>
      </c>
      <c r="Z29" s="14" t="s">
        <v>27</v>
      </c>
      <c r="AA29" s="133" t="s">
        <v>28</v>
      </c>
      <c r="AB29" s="133" t="s">
        <v>29</v>
      </c>
      <c r="AC29" s="201" t="s">
        <v>30</v>
      </c>
      <c r="AD29" s="202" t="s">
        <v>31</v>
      </c>
    </row>
    <row r="30" spans="1:30" ht="30" customHeight="1" x14ac:dyDescent="0.35">
      <c r="A30" s="64" t="s">
        <v>8</v>
      </c>
      <c r="B30" s="68" t="s">
        <v>9</v>
      </c>
      <c r="C30" s="69" t="s">
        <v>34</v>
      </c>
      <c r="D30" s="70" t="s">
        <v>35</v>
      </c>
      <c r="E30" s="71" t="s">
        <v>36</v>
      </c>
      <c r="F30" s="72" t="s">
        <v>35</v>
      </c>
      <c r="G30" s="70" t="s">
        <v>35</v>
      </c>
      <c r="H30" s="71" t="s">
        <v>36</v>
      </c>
      <c r="I30" s="72" t="s">
        <v>35</v>
      </c>
      <c r="J30" s="65" t="s">
        <v>13</v>
      </c>
      <c r="L30" s="6"/>
      <c r="M30" s="130" t="s">
        <v>37</v>
      </c>
      <c r="N30" s="130" t="s">
        <v>38</v>
      </c>
      <c r="O30" s="130" t="s">
        <v>39</v>
      </c>
      <c r="P30" s="130" t="s">
        <v>37</v>
      </c>
      <c r="Q30" s="130" t="s">
        <v>39</v>
      </c>
      <c r="R30" s="201"/>
      <c r="S30" s="14"/>
      <c r="T30" s="130"/>
      <c r="U30" s="14"/>
      <c r="V30" s="130"/>
      <c r="W30" s="130"/>
      <c r="X30" s="139"/>
      <c r="Y30" s="14"/>
      <c r="Z30" s="133" t="s">
        <v>55</v>
      </c>
      <c r="AA30" s="134" t="s">
        <v>56</v>
      </c>
      <c r="AB30" s="133" t="s">
        <v>39</v>
      </c>
      <c r="AC30" s="201"/>
      <c r="AD30" s="202"/>
    </row>
    <row r="31" spans="1:30" x14ac:dyDescent="0.35">
      <c r="A31" s="57"/>
      <c r="B31" s="62"/>
      <c r="C31" s="58"/>
      <c r="D31" s="59"/>
      <c r="E31" s="59"/>
      <c r="F31" s="59"/>
      <c r="G31" s="59"/>
      <c r="H31" s="59"/>
      <c r="I31" s="59"/>
      <c r="J31" s="81">
        <f>IF(Y31=1,Z31, ROUND(AA31/12*(IF(S31&gt;0,S31,T31+U31)+X31),2))</f>
        <v>0</v>
      </c>
      <c r="L31" s="6"/>
      <c r="M31" s="131">
        <f t="shared" ref="M31:M41" si="19">DAY(A31)</f>
        <v>0</v>
      </c>
      <c r="N31" s="38">
        <f>P31-M31+1</f>
        <v>32</v>
      </c>
      <c r="O31" s="38">
        <f t="shared" ref="O31:O41" si="20">DAY(B31)</f>
        <v>0</v>
      </c>
      <c r="P31" s="38">
        <f t="shared" ref="P31:P41" si="21">IF(OR(MONTH(A31)=1,MONTH(A31)=3,MONTH(A31)=5,MONTH(A31)=7,MONTH(A31)=8,MONTH(A31)=10,MONTH(A31)=12),31,IF(OR(MONTH(A31)=4,MONTH(A31)=6,MONTH(A31)=9,MONTH(A31)=11),30,IF(AND(MONTH(A31)=2,MOD(YEAR(A31),4)&lt;&gt;0),28,IF(AND(MONTH(A31)=2,MOD(YEAR(A31),4)=0),29,0))))</f>
        <v>31</v>
      </c>
      <c r="Q31" s="38">
        <f t="shared" ref="Q31:Q41" si="22">IF(OR(MONTH(B31)=1,MONTH(B31)=3,MONTH(B31)=5,MONTH(B31)=7,MONTH(B31)=8,MONTH(B31)=10,MONTH(B31)=12),31,IF(OR(MONTH(B31)=4,MONTH(B31)=6,MONTH(B31)=9,MONTH(B31)=11),30,IF(AND(MONTH(B31)=2,MOD(YEAR(B31),4)&lt;&gt;0),28,IF(AND(MONTH(B31)=2,MOD(YEAR(B31),4)=0),29,0))))</f>
        <v>31</v>
      </c>
      <c r="R31" s="38">
        <f>IF(P31=Q31,1,0)</f>
        <v>1</v>
      </c>
      <c r="S31" s="38">
        <f t="shared" ref="S31:S41" si="23">IF(AND(X31=0,R31=1),AC31/Q31,0)</f>
        <v>0</v>
      </c>
      <c r="T31" s="144">
        <f t="shared" ref="T31:T41" si="24">IF(N31&lt;&gt;P31,(N31/P31),0)</f>
        <v>1.032258064516129</v>
      </c>
      <c r="U31" s="144">
        <f t="shared" ref="U31:U41" si="25">IF(O31&lt;&gt;Q31,(O31/Q31),IF(B31-A31&gt;Q31,1,0))</f>
        <v>0</v>
      </c>
      <c r="V31" s="38">
        <f t="shared" ref="V31:V41" si="26">B31-A31</f>
        <v>0</v>
      </c>
      <c r="W31" s="38">
        <f t="shared" ref="W31:W41" si="27">IF(V31&gt;P31,1,0)</f>
        <v>0</v>
      </c>
      <c r="X31" s="38">
        <f t="shared" ref="X31:X41" si="28">IF(OR(DAY(A31)=1,AND(DAY(A31)&gt;=1,MONTH(A31)=MONTH(B31))),DATEDIF(A31,B31,"m"),DATEDIF(AD31,B31,"m"))</f>
        <v>0</v>
      </c>
      <c r="Y31" s="38">
        <f t="shared" ref="Y31:Y41" si="29">IF(AND(X31=11,AB31=Q31),1,0)</f>
        <v>0</v>
      </c>
      <c r="Z31" s="142">
        <f t="shared" ref="Z31:Z41" si="30">IF(Y31=1, ROUND((C31+(D31*12)+(E31*12)+(F31*12)+G31+H31+I31),2),0)</f>
        <v>0</v>
      </c>
      <c r="AA31" s="143">
        <f t="shared" ref="AA31:AA41" si="31">ROUND((C31+(D31*12)+(E31*12)+(F31*12)+G31+H31+I31),2)</f>
        <v>0</v>
      </c>
      <c r="AB31" s="35">
        <f t="shared" ref="AB31:AB41" si="32">B31-DATE(YEAR(B31),MONTH(B31),)</f>
        <v>0</v>
      </c>
      <c r="AC31" s="140" t="str">
        <f t="shared" ref="AC31:AC41" si="33">IF(A31="","0",DATEDIF(A31,B31,"D")+1)</f>
        <v>0</v>
      </c>
      <c r="AD31" s="141">
        <f t="shared" ref="AD31:AD41" si="34">IF(A31="",0,EOMONTH(A31,0)+1)</f>
        <v>0</v>
      </c>
    </row>
    <row r="32" spans="1:30" x14ac:dyDescent="0.35">
      <c r="A32" s="57"/>
      <c r="B32" s="62"/>
      <c r="C32" s="58"/>
      <c r="D32" s="59"/>
      <c r="E32" s="59"/>
      <c r="F32" s="59"/>
      <c r="G32" s="59"/>
      <c r="H32" s="59"/>
      <c r="I32" s="59"/>
      <c r="J32" s="81">
        <f t="shared" ref="J32:J41" si="35">IF(Y32=1,Z32, ROUND(AA32/12*(IF(S32&gt;0,S32,T32+U32)+X32),2))</f>
        <v>0</v>
      </c>
      <c r="L32" s="6"/>
      <c r="M32" s="131">
        <f t="shared" si="19"/>
        <v>0</v>
      </c>
      <c r="N32" s="38">
        <f t="shared" ref="N32:N41" si="36">P32-M32+1</f>
        <v>32</v>
      </c>
      <c r="O32" s="38">
        <f t="shared" si="20"/>
        <v>0</v>
      </c>
      <c r="P32" s="38">
        <f t="shared" si="21"/>
        <v>31</v>
      </c>
      <c r="Q32" s="38">
        <f t="shared" si="22"/>
        <v>31</v>
      </c>
      <c r="R32" s="38">
        <f t="shared" ref="R32:R41" si="37">IF(P32=Q32,1,0)</f>
        <v>1</v>
      </c>
      <c r="S32" s="38">
        <f t="shared" si="23"/>
        <v>0</v>
      </c>
      <c r="T32" s="144">
        <f t="shared" si="24"/>
        <v>1.032258064516129</v>
      </c>
      <c r="U32" s="144">
        <f t="shared" si="25"/>
        <v>0</v>
      </c>
      <c r="V32" s="38">
        <f t="shared" si="26"/>
        <v>0</v>
      </c>
      <c r="W32" s="38">
        <f t="shared" si="27"/>
        <v>0</v>
      </c>
      <c r="X32" s="38">
        <f t="shared" si="28"/>
        <v>0</v>
      </c>
      <c r="Y32" s="38">
        <f t="shared" si="29"/>
        <v>0</v>
      </c>
      <c r="Z32" s="142">
        <f t="shared" si="30"/>
        <v>0</v>
      </c>
      <c r="AA32" s="143">
        <f t="shared" si="31"/>
        <v>0</v>
      </c>
      <c r="AB32" s="35">
        <f t="shared" si="32"/>
        <v>0</v>
      </c>
      <c r="AC32" s="140" t="str">
        <f t="shared" si="33"/>
        <v>0</v>
      </c>
      <c r="AD32" s="141">
        <f t="shared" si="34"/>
        <v>0</v>
      </c>
    </row>
    <row r="33" spans="1:30" x14ac:dyDescent="0.35">
      <c r="A33" s="57"/>
      <c r="B33" s="62"/>
      <c r="C33" s="58"/>
      <c r="D33" s="59"/>
      <c r="E33" s="59"/>
      <c r="F33" s="59"/>
      <c r="G33" s="59"/>
      <c r="H33" s="59"/>
      <c r="I33" s="59"/>
      <c r="J33" s="81">
        <f t="shared" si="35"/>
        <v>0</v>
      </c>
      <c r="L33" s="6"/>
      <c r="M33" s="131">
        <f t="shared" si="19"/>
        <v>0</v>
      </c>
      <c r="N33" s="38">
        <f t="shared" si="36"/>
        <v>32</v>
      </c>
      <c r="O33" s="38">
        <f t="shared" si="20"/>
        <v>0</v>
      </c>
      <c r="P33" s="38">
        <f t="shared" si="21"/>
        <v>31</v>
      </c>
      <c r="Q33" s="38">
        <f t="shared" si="22"/>
        <v>31</v>
      </c>
      <c r="R33" s="38">
        <f t="shared" si="37"/>
        <v>1</v>
      </c>
      <c r="S33" s="38">
        <f t="shared" si="23"/>
        <v>0</v>
      </c>
      <c r="T33" s="144">
        <f t="shared" si="24"/>
        <v>1.032258064516129</v>
      </c>
      <c r="U33" s="144">
        <f t="shared" si="25"/>
        <v>0</v>
      </c>
      <c r="V33" s="38">
        <f t="shared" si="26"/>
        <v>0</v>
      </c>
      <c r="W33" s="38">
        <f t="shared" si="27"/>
        <v>0</v>
      </c>
      <c r="X33" s="38">
        <f t="shared" si="28"/>
        <v>0</v>
      </c>
      <c r="Y33" s="38">
        <f t="shared" si="29"/>
        <v>0</v>
      </c>
      <c r="Z33" s="142">
        <f t="shared" si="30"/>
        <v>0</v>
      </c>
      <c r="AA33" s="143">
        <f t="shared" si="31"/>
        <v>0</v>
      </c>
      <c r="AB33" s="35">
        <f t="shared" si="32"/>
        <v>0</v>
      </c>
      <c r="AC33" s="140" t="str">
        <f t="shared" si="33"/>
        <v>0</v>
      </c>
      <c r="AD33" s="141">
        <f t="shared" si="34"/>
        <v>0</v>
      </c>
    </row>
    <row r="34" spans="1:30" x14ac:dyDescent="0.35">
      <c r="A34" s="57"/>
      <c r="B34" s="62"/>
      <c r="C34" s="58"/>
      <c r="D34" s="59"/>
      <c r="E34" s="59"/>
      <c r="F34" s="59"/>
      <c r="G34" s="59"/>
      <c r="H34" s="59"/>
      <c r="I34" s="59"/>
      <c r="J34" s="81">
        <f t="shared" si="35"/>
        <v>0</v>
      </c>
      <c r="L34" s="6"/>
      <c r="M34" s="131">
        <f t="shared" si="19"/>
        <v>0</v>
      </c>
      <c r="N34" s="38">
        <f t="shared" si="36"/>
        <v>32</v>
      </c>
      <c r="O34" s="38">
        <f t="shared" si="20"/>
        <v>0</v>
      </c>
      <c r="P34" s="38">
        <f t="shared" si="21"/>
        <v>31</v>
      </c>
      <c r="Q34" s="38">
        <f t="shared" si="22"/>
        <v>31</v>
      </c>
      <c r="R34" s="38">
        <f t="shared" si="37"/>
        <v>1</v>
      </c>
      <c r="S34" s="38">
        <f t="shared" si="23"/>
        <v>0</v>
      </c>
      <c r="T34" s="144">
        <f t="shared" si="24"/>
        <v>1.032258064516129</v>
      </c>
      <c r="U34" s="144">
        <f t="shared" si="25"/>
        <v>0</v>
      </c>
      <c r="V34" s="38">
        <f t="shared" si="26"/>
        <v>0</v>
      </c>
      <c r="W34" s="38">
        <f t="shared" si="27"/>
        <v>0</v>
      </c>
      <c r="X34" s="38">
        <f t="shared" si="28"/>
        <v>0</v>
      </c>
      <c r="Y34" s="38">
        <f t="shared" si="29"/>
        <v>0</v>
      </c>
      <c r="Z34" s="142">
        <f t="shared" si="30"/>
        <v>0</v>
      </c>
      <c r="AA34" s="143">
        <f t="shared" si="31"/>
        <v>0</v>
      </c>
      <c r="AB34" s="35">
        <f t="shared" si="32"/>
        <v>0</v>
      </c>
      <c r="AC34" s="140" t="str">
        <f t="shared" si="33"/>
        <v>0</v>
      </c>
      <c r="AD34" s="141">
        <f t="shared" si="34"/>
        <v>0</v>
      </c>
    </row>
    <row r="35" spans="1:30" x14ac:dyDescent="0.35">
      <c r="A35" s="57"/>
      <c r="B35" s="62"/>
      <c r="C35" s="58"/>
      <c r="D35" s="59"/>
      <c r="E35" s="59"/>
      <c r="F35" s="59"/>
      <c r="G35" s="59"/>
      <c r="H35" s="59"/>
      <c r="I35" s="59"/>
      <c r="J35" s="81">
        <f t="shared" si="35"/>
        <v>0</v>
      </c>
      <c r="L35" s="6"/>
      <c r="M35" s="131">
        <f t="shared" si="19"/>
        <v>0</v>
      </c>
      <c r="N35" s="38">
        <f t="shared" si="36"/>
        <v>32</v>
      </c>
      <c r="O35" s="38">
        <f t="shared" si="20"/>
        <v>0</v>
      </c>
      <c r="P35" s="38">
        <f t="shared" si="21"/>
        <v>31</v>
      </c>
      <c r="Q35" s="38">
        <f t="shared" si="22"/>
        <v>31</v>
      </c>
      <c r="R35" s="38">
        <f t="shared" si="37"/>
        <v>1</v>
      </c>
      <c r="S35" s="38">
        <f t="shared" si="23"/>
        <v>0</v>
      </c>
      <c r="T35" s="144">
        <f t="shared" si="24"/>
        <v>1.032258064516129</v>
      </c>
      <c r="U35" s="144">
        <f t="shared" si="25"/>
        <v>0</v>
      </c>
      <c r="V35" s="38">
        <f t="shared" si="26"/>
        <v>0</v>
      </c>
      <c r="W35" s="38">
        <f t="shared" si="27"/>
        <v>0</v>
      </c>
      <c r="X35" s="38">
        <f t="shared" si="28"/>
        <v>0</v>
      </c>
      <c r="Y35" s="38">
        <f t="shared" si="29"/>
        <v>0</v>
      </c>
      <c r="Z35" s="142">
        <f t="shared" si="30"/>
        <v>0</v>
      </c>
      <c r="AA35" s="143">
        <f t="shared" si="31"/>
        <v>0</v>
      </c>
      <c r="AB35" s="35">
        <f t="shared" si="32"/>
        <v>0</v>
      </c>
      <c r="AC35" s="140" t="str">
        <f t="shared" si="33"/>
        <v>0</v>
      </c>
      <c r="AD35" s="141">
        <f t="shared" si="34"/>
        <v>0</v>
      </c>
    </row>
    <row r="36" spans="1:30" x14ac:dyDescent="0.35">
      <c r="A36" s="57"/>
      <c r="B36" s="62"/>
      <c r="C36" s="58"/>
      <c r="D36" s="59"/>
      <c r="E36" s="59"/>
      <c r="F36" s="59"/>
      <c r="G36" s="59"/>
      <c r="H36" s="59"/>
      <c r="I36" s="59"/>
      <c r="J36" s="81">
        <f t="shared" si="35"/>
        <v>0</v>
      </c>
      <c r="L36" s="6"/>
      <c r="M36" s="131">
        <f t="shared" si="19"/>
        <v>0</v>
      </c>
      <c r="N36" s="38">
        <f t="shared" si="36"/>
        <v>32</v>
      </c>
      <c r="O36" s="38">
        <f t="shared" si="20"/>
        <v>0</v>
      </c>
      <c r="P36" s="38">
        <f t="shared" si="21"/>
        <v>31</v>
      </c>
      <c r="Q36" s="38">
        <f t="shared" si="22"/>
        <v>31</v>
      </c>
      <c r="R36" s="38">
        <f t="shared" si="37"/>
        <v>1</v>
      </c>
      <c r="S36" s="38">
        <f t="shared" si="23"/>
        <v>0</v>
      </c>
      <c r="T36" s="144">
        <f t="shared" si="24"/>
        <v>1.032258064516129</v>
      </c>
      <c r="U36" s="144">
        <f t="shared" si="25"/>
        <v>0</v>
      </c>
      <c r="V36" s="38">
        <f t="shared" si="26"/>
        <v>0</v>
      </c>
      <c r="W36" s="38">
        <f t="shared" si="27"/>
        <v>0</v>
      </c>
      <c r="X36" s="38">
        <f t="shared" si="28"/>
        <v>0</v>
      </c>
      <c r="Y36" s="38">
        <f t="shared" si="29"/>
        <v>0</v>
      </c>
      <c r="Z36" s="142">
        <f t="shared" si="30"/>
        <v>0</v>
      </c>
      <c r="AA36" s="143">
        <f t="shared" si="31"/>
        <v>0</v>
      </c>
      <c r="AB36" s="35">
        <f t="shared" si="32"/>
        <v>0</v>
      </c>
      <c r="AC36" s="140" t="str">
        <f t="shared" si="33"/>
        <v>0</v>
      </c>
      <c r="AD36" s="141">
        <f t="shared" si="34"/>
        <v>0</v>
      </c>
    </row>
    <row r="37" spans="1:30" x14ac:dyDescent="0.35">
      <c r="A37" s="57"/>
      <c r="B37" s="62"/>
      <c r="C37" s="58"/>
      <c r="D37" s="59"/>
      <c r="E37" s="59"/>
      <c r="F37" s="59"/>
      <c r="G37" s="59"/>
      <c r="H37" s="59"/>
      <c r="I37" s="59"/>
      <c r="J37" s="81">
        <f t="shared" si="35"/>
        <v>0</v>
      </c>
      <c r="L37" s="6"/>
      <c r="M37" s="131">
        <f t="shared" si="19"/>
        <v>0</v>
      </c>
      <c r="N37" s="38">
        <f t="shared" si="36"/>
        <v>32</v>
      </c>
      <c r="O37" s="38">
        <f t="shared" si="20"/>
        <v>0</v>
      </c>
      <c r="P37" s="38">
        <f t="shared" si="21"/>
        <v>31</v>
      </c>
      <c r="Q37" s="38">
        <f t="shared" si="22"/>
        <v>31</v>
      </c>
      <c r="R37" s="38">
        <f t="shared" si="37"/>
        <v>1</v>
      </c>
      <c r="S37" s="38">
        <f t="shared" si="23"/>
        <v>0</v>
      </c>
      <c r="T37" s="144">
        <f t="shared" si="24"/>
        <v>1.032258064516129</v>
      </c>
      <c r="U37" s="144">
        <f t="shared" si="25"/>
        <v>0</v>
      </c>
      <c r="V37" s="38">
        <f t="shared" si="26"/>
        <v>0</v>
      </c>
      <c r="W37" s="38">
        <f t="shared" si="27"/>
        <v>0</v>
      </c>
      <c r="X37" s="38">
        <f t="shared" si="28"/>
        <v>0</v>
      </c>
      <c r="Y37" s="38">
        <f t="shared" si="29"/>
        <v>0</v>
      </c>
      <c r="Z37" s="142">
        <f t="shared" si="30"/>
        <v>0</v>
      </c>
      <c r="AA37" s="143">
        <f t="shared" si="31"/>
        <v>0</v>
      </c>
      <c r="AB37" s="35">
        <f t="shared" si="32"/>
        <v>0</v>
      </c>
      <c r="AC37" s="140" t="str">
        <f t="shared" si="33"/>
        <v>0</v>
      </c>
      <c r="AD37" s="141">
        <f t="shared" si="34"/>
        <v>0</v>
      </c>
    </row>
    <row r="38" spans="1:30" x14ac:dyDescent="0.35">
      <c r="A38" s="57"/>
      <c r="B38" s="62"/>
      <c r="C38" s="58"/>
      <c r="D38" s="59"/>
      <c r="E38" s="59"/>
      <c r="F38" s="59"/>
      <c r="G38" s="59"/>
      <c r="H38" s="59"/>
      <c r="I38" s="59"/>
      <c r="J38" s="81">
        <f t="shared" si="35"/>
        <v>0</v>
      </c>
      <c r="L38" s="6"/>
      <c r="M38" s="131">
        <f t="shared" si="19"/>
        <v>0</v>
      </c>
      <c r="N38" s="38">
        <f t="shared" si="36"/>
        <v>32</v>
      </c>
      <c r="O38" s="38">
        <f t="shared" si="20"/>
        <v>0</v>
      </c>
      <c r="P38" s="38">
        <f t="shared" si="21"/>
        <v>31</v>
      </c>
      <c r="Q38" s="38">
        <f t="shared" si="22"/>
        <v>31</v>
      </c>
      <c r="R38" s="38">
        <f t="shared" si="37"/>
        <v>1</v>
      </c>
      <c r="S38" s="38">
        <f t="shared" si="23"/>
        <v>0</v>
      </c>
      <c r="T38" s="144">
        <f t="shared" si="24"/>
        <v>1.032258064516129</v>
      </c>
      <c r="U38" s="144">
        <f t="shared" si="25"/>
        <v>0</v>
      </c>
      <c r="V38" s="38">
        <f t="shared" si="26"/>
        <v>0</v>
      </c>
      <c r="W38" s="38">
        <f t="shared" si="27"/>
        <v>0</v>
      </c>
      <c r="X38" s="38">
        <f t="shared" si="28"/>
        <v>0</v>
      </c>
      <c r="Y38" s="38">
        <f t="shared" si="29"/>
        <v>0</v>
      </c>
      <c r="Z38" s="142">
        <f t="shared" si="30"/>
        <v>0</v>
      </c>
      <c r="AA38" s="143">
        <f t="shared" si="31"/>
        <v>0</v>
      </c>
      <c r="AB38" s="35">
        <f t="shared" si="32"/>
        <v>0</v>
      </c>
      <c r="AC38" s="140" t="str">
        <f t="shared" si="33"/>
        <v>0</v>
      </c>
      <c r="AD38" s="141">
        <f t="shared" si="34"/>
        <v>0</v>
      </c>
    </row>
    <row r="39" spans="1:30" x14ac:dyDescent="0.35">
      <c r="A39" s="57"/>
      <c r="B39" s="62"/>
      <c r="C39" s="58"/>
      <c r="D39" s="59"/>
      <c r="E39" s="59"/>
      <c r="F39" s="59"/>
      <c r="G39" s="59"/>
      <c r="H39" s="59"/>
      <c r="I39" s="59"/>
      <c r="J39" s="81">
        <f t="shared" si="35"/>
        <v>0</v>
      </c>
      <c r="L39" s="6"/>
      <c r="M39" s="131">
        <f t="shared" si="19"/>
        <v>0</v>
      </c>
      <c r="N39" s="38">
        <f t="shared" si="36"/>
        <v>32</v>
      </c>
      <c r="O39" s="38">
        <f t="shared" si="20"/>
        <v>0</v>
      </c>
      <c r="P39" s="38">
        <f t="shared" si="21"/>
        <v>31</v>
      </c>
      <c r="Q39" s="38">
        <f t="shared" si="22"/>
        <v>31</v>
      </c>
      <c r="R39" s="38">
        <f t="shared" si="37"/>
        <v>1</v>
      </c>
      <c r="S39" s="38">
        <f t="shared" si="23"/>
        <v>0</v>
      </c>
      <c r="T39" s="144">
        <f t="shared" si="24"/>
        <v>1.032258064516129</v>
      </c>
      <c r="U39" s="144">
        <f t="shared" si="25"/>
        <v>0</v>
      </c>
      <c r="V39" s="38">
        <f t="shared" si="26"/>
        <v>0</v>
      </c>
      <c r="W39" s="38">
        <f t="shared" si="27"/>
        <v>0</v>
      </c>
      <c r="X39" s="38">
        <f t="shared" si="28"/>
        <v>0</v>
      </c>
      <c r="Y39" s="38">
        <f t="shared" si="29"/>
        <v>0</v>
      </c>
      <c r="Z39" s="142">
        <f t="shared" si="30"/>
        <v>0</v>
      </c>
      <c r="AA39" s="143">
        <f t="shared" si="31"/>
        <v>0</v>
      </c>
      <c r="AB39" s="35">
        <f t="shared" si="32"/>
        <v>0</v>
      </c>
      <c r="AC39" s="140" t="str">
        <f t="shared" si="33"/>
        <v>0</v>
      </c>
      <c r="AD39" s="141">
        <f t="shared" si="34"/>
        <v>0</v>
      </c>
    </row>
    <row r="40" spans="1:30" x14ac:dyDescent="0.35">
      <c r="A40" s="57"/>
      <c r="B40" s="62"/>
      <c r="C40" s="58"/>
      <c r="D40" s="59"/>
      <c r="E40" s="59"/>
      <c r="F40" s="59"/>
      <c r="G40" s="59"/>
      <c r="H40" s="59"/>
      <c r="I40" s="59"/>
      <c r="J40" s="81">
        <f t="shared" si="35"/>
        <v>0</v>
      </c>
      <c r="L40" s="6"/>
      <c r="M40" s="131">
        <f t="shared" si="19"/>
        <v>0</v>
      </c>
      <c r="N40" s="38">
        <f t="shared" si="36"/>
        <v>32</v>
      </c>
      <c r="O40" s="38">
        <f t="shared" si="20"/>
        <v>0</v>
      </c>
      <c r="P40" s="38">
        <f t="shared" si="21"/>
        <v>31</v>
      </c>
      <c r="Q40" s="38">
        <f t="shared" si="22"/>
        <v>31</v>
      </c>
      <c r="R40" s="38">
        <f t="shared" si="37"/>
        <v>1</v>
      </c>
      <c r="S40" s="38">
        <f t="shared" si="23"/>
        <v>0</v>
      </c>
      <c r="T40" s="144">
        <f t="shared" si="24"/>
        <v>1.032258064516129</v>
      </c>
      <c r="U40" s="144">
        <f t="shared" si="25"/>
        <v>0</v>
      </c>
      <c r="V40" s="38">
        <f t="shared" si="26"/>
        <v>0</v>
      </c>
      <c r="W40" s="38">
        <f t="shared" si="27"/>
        <v>0</v>
      </c>
      <c r="X40" s="38">
        <f t="shared" si="28"/>
        <v>0</v>
      </c>
      <c r="Y40" s="38">
        <f t="shared" si="29"/>
        <v>0</v>
      </c>
      <c r="Z40" s="142">
        <f t="shared" si="30"/>
        <v>0</v>
      </c>
      <c r="AA40" s="143">
        <f t="shared" si="31"/>
        <v>0</v>
      </c>
      <c r="AB40" s="35">
        <f t="shared" si="32"/>
        <v>0</v>
      </c>
      <c r="AC40" s="140" t="str">
        <f t="shared" si="33"/>
        <v>0</v>
      </c>
      <c r="AD40" s="141">
        <f t="shared" si="34"/>
        <v>0</v>
      </c>
    </row>
    <row r="41" spans="1:30" x14ac:dyDescent="0.35">
      <c r="A41" s="57"/>
      <c r="B41" s="62"/>
      <c r="C41" s="58"/>
      <c r="D41" s="59"/>
      <c r="E41" s="59"/>
      <c r="F41" s="59"/>
      <c r="G41" s="59"/>
      <c r="H41" s="59"/>
      <c r="I41" s="59"/>
      <c r="J41" s="81">
        <f t="shared" si="35"/>
        <v>0</v>
      </c>
      <c r="L41" s="6"/>
      <c r="M41" s="131">
        <f t="shared" si="19"/>
        <v>0</v>
      </c>
      <c r="N41" s="38">
        <f t="shared" si="36"/>
        <v>32</v>
      </c>
      <c r="O41" s="38">
        <f t="shared" si="20"/>
        <v>0</v>
      </c>
      <c r="P41" s="38">
        <f t="shared" si="21"/>
        <v>31</v>
      </c>
      <c r="Q41" s="38">
        <f t="shared" si="22"/>
        <v>31</v>
      </c>
      <c r="R41" s="38">
        <f t="shared" si="37"/>
        <v>1</v>
      </c>
      <c r="S41" s="38">
        <f t="shared" si="23"/>
        <v>0</v>
      </c>
      <c r="T41" s="144">
        <f t="shared" si="24"/>
        <v>1.032258064516129</v>
      </c>
      <c r="U41" s="144">
        <f t="shared" si="25"/>
        <v>0</v>
      </c>
      <c r="V41" s="38">
        <f t="shared" si="26"/>
        <v>0</v>
      </c>
      <c r="W41" s="38">
        <f t="shared" si="27"/>
        <v>0</v>
      </c>
      <c r="X41" s="38">
        <f t="shared" si="28"/>
        <v>0</v>
      </c>
      <c r="Y41" s="38">
        <f t="shared" si="29"/>
        <v>0</v>
      </c>
      <c r="Z41" s="142">
        <f t="shared" si="30"/>
        <v>0</v>
      </c>
      <c r="AA41" s="143">
        <f t="shared" si="31"/>
        <v>0</v>
      </c>
      <c r="AB41" s="35">
        <f t="shared" si="32"/>
        <v>0</v>
      </c>
      <c r="AC41" s="140" t="str">
        <f t="shared" si="33"/>
        <v>0</v>
      </c>
      <c r="AD41" s="141">
        <f t="shared" si="34"/>
        <v>0</v>
      </c>
    </row>
    <row r="42" spans="1:30" x14ac:dyDescent="0.35">
      <c r="A42" s="73"/>
      <c r="B42" s="73"/>
      <c r="C42" s="74"/>
      <c r="D42" s="74"/>
      <c r="E42" s="4"/>
      <c r="F42" s="4"/>
      <c r="G42" s="194" t="s">
        <v>14</v>
      </c>
      <c r="H42" s="195"/>
      <c r="I42" s="196"/>
      <c r="J42" s="60"/>
      <c r="L42" s="6"/>
      <c r="M42" s="35"/>
      <c r="N42" s="35"/>
      <c r="O42" s="35"/>
      <c r="P42" s="35"/>
      <c r="Q42" s="35"/>
      <c r="R42" s="35"/>
      <c r="S42" s="35"/>
      <c r="T42" s="35"/>
      <c r="U42" s="35"/>
      <c r="V42" s="35"/>
      <c r="W42" s="35"/>
      <c r="X42" s="35"/>
      <c r="Y42" s="35"/>
      <c r="Z42" s="35"/>
      <c r="AA42" s="35"/>
      <c r="AB42" s="35"/>
      <c r="AC42" s="35">
        <f>SUM(AC31:AC41)</f>
        <v>0</v>
      </c>
      <c r="AD42" s="35"/>
    </row>
    <row r="43" spans="1:30" x14ac:dyDescent="0.35">
      <c r="C43" s="74"/>
      <c r="D43" s="74"/>
      <c r="E43" s="4"/>
      <c r="F43" s="4"/>
      <c r="G43" s="194" t="s">
        <v>14</v>
      </c>
      <c r="H43" s="195"/>
      <c r="I43" s="196"/>
      <c r="J43" s="61"/>
      <c r="L43" s="6"/>
      <c r="M43" s="35"/>
      <c r="N43" s="35"/>
      <c r="O43" s="35"/>
      <c r="P43" s="35"/>
      <c r="Q43" s="35"/>
      <c r="R43" s="35"/>
      <c r="S43" s="35"/>
      <c r="T43" s="35"/>
      <c r="U43" s="35"/>
      <c r="V43" s="35"/>
      <c r="W43" s="6"/>
      <c r="X43" s="6"/>
      <c r="Y43" s="35"/>
      <c r="Z43" s="35"/>
      <c r="AA43" s="35"/>
      <c r="AB43" s="35"/>
      <c r="AC43" s="35"/>
      <c r="AD43" s="35"/>
    </row>
    <row r="44" spans="1:30" x14ac:dyDescent="0.35">
      <c r="B44" s="4"/>
      <c r="C44" s="4"/>
      <c r="D44" s="4"/>
      <c r="E44" s="4"/>
      <c r="F44" s="4"/>
      <c r="G44" s="194" t="s">
        <v>14</v>
      </c>
      <c r="H44" s="195"/>
      <c r="I44" s="196"/>
      <c r="J44" s="61"/>
      <c r="L44" s="6"/>
      <c r="M44" s="35"/>
      <c r="N44" s="35"/>
      <c r="O44" s="35" t="s">
        <v>43</v>
      </c>
      <c r="P44" s="35"/>
      <c r="Q44" s="35"/>
      <c r="R44" s="35"/>
      <c r="S44" s="35"/>
      <c r="T44" s="35"/>
      <c r="U44" s="35"/>
      <c r="V44" s="35"/>
      <c r="W44" s="6"/>
      <c r="X44" s="6"/>
      <c r="Y44" s="35"/>
      <c r="Z44" s="35"/>
      <c r="AA44" s="35"/>
      <c r="AB44" s="35"/>
      <c r="AC44" s="35"/>
      <c r="AD44" s="35"/>
    </row>
    <row r="45" spans="1:30" x14ac:dyDescent="0.35">
      <c r="B45" s="4"/>
      <c r="C45" s="4"/>
      <c r="D45" s="4"/>
      <c r="E45" s="4"/>
      <c r="F45" s="4"/>
      <c r="G45" s="194" t="s">
        <v>14</v>
      </c>
      <c r="H45" s="195"/>
      <c r="I45" s="196"/>
      <c r="J45" s="61"/>
      <c r="L45" s="6"/>
      <c r="M45" s="35"/>
      <c r="N45" s="35"/>
      <c r="O45" s="35">
        <f>IF(AND(OR(MOD(YEAR(A31),4)=0,MOD(YEAR(B31),4)=0),AND(A31&lt;=DATE(IF(ROUND(MOD(YEAR(A31),4)=0,2),YEAR(A31),YEAR(B31)),2,29),B31&gt;=DATE(IF(ROUND(MOD(YEAR(A31),4)=0,2),YEAR(A31),YEAR(B31)),2,29))),1,IF(AND(OR(MOD(YEAR(A32),4)=0,MOD(YEAR(B32),4)=0),AND(A32&lt;=DATE(IF(ROUND(MOD(YEAR(A32),4)=0,2),YEAR(A32),YEAR(B32)),2,29),B32&gt;=DATE(IF(ROUND(MOD(YEAR(A32),4)=0,2),YEAR(A32),YEAR(B32)),2,29))),1,IF(AND(OR(MOD(YEAR(A33),4)=0,MOD(YEAR(B33),4)=0),AND(A33&lt;=DATE(IF(ROUND(MOD(YEAR(A33),4)=0,2),YEAR(A33),YEAR(B33)),2,29),B33&gt;=DATE(IF(ROUND(MOD(YEAR(A33),4)=0,2),YEAR(A33),YEAR(B33)),2,29))),1,IF(AND(OR(MOD(YEAR(A34),4)=0,MOD(YEAR(B34),4)=0),AND(A34&lt;=DATE(IF(ROUND(MOD(YEAR(A34),4)=0,2),YEAR(A34),YEAR(B34)),2,29),B34&gt;=DATE(IF(ROUND(MOD(YEAR(A34),4)=0,2),YEAR(A34),YEAR(B34)),2,29))),1,IF(AND(OR(MOD(YEAR(A35),4)=0,MOD(YEAR(B35),4)=0),AND(A35&lt;=DATE(IF(ROUND(MOD(YEAR(A35),4)=0,2),YEAR(A35),YEAR(B35)),2,29),B35&gt;=DATE(IF(ROUND(MOD(YEAR(A35),4)=0,2),YEAR(A35),YEAR(B35)),2,29))),1,IF(AND(OR(MOD(YEAR(A36),4)=0,MOD(YEAR(B36),4)=0),AND(A36&lt;=DATE(IF(ROUND(MOD(YEAR(A36),4)=0,2),YEAR(A36),YEAR(B36)),2,29),B36&gt;=DATE(IF(ROUND(MOD(YEAR(A36),4)=0,2),YEAR(A36),YEAR(B36)),2,29))),1,IF(AND(OR(MOD(YEAR(A37),4)=0,MOD(YEAR(B37),4)=0),AND(A37&lt;=DATE(IF(ROUND(MOD(YEAR(A37),4)=0,2),YEAR(A37),YEAR(B37)),2,29),B37&gt;=DATE(IF(ROUND(MOD(YEAR(A37),4)=0,2),YEAR(A37),YEAR(B37)),2,29))),1,IF(AND(OR(MOD(YEAR(A38),4)=0,MOD(YEAR(B38),4)=0),AND(A38&lt;=DATE(IF(ROUND(MOD(YEAR(A38),4)=0,2),YEAR(A38),YEAR(B38)),2,29),B38&gt;=DATE(IF(ROUND(MOD(YEAR(A38),4)=0,2),YEAR(A38),YEAR(B38)),2,29))),1,IF(AND(OR(MOD(YEAR(A39),4)=0,MOD(YEAR(B39),4)=0),AND(A39&lt;=DATE(IF(ROUND(MOD(YEAR(A39),4)=0,2),YEAR(A39),YEAR(B39)),2,29),B39&gt;=DATE(IF(ROUND(MOD(YEAR(A39),4)=0,2),YEAR(A39),YEAR(B39)),2,29))),1,IF(AND(OR(MOD(YEAR(A40),4)=0,MOD(YEAR(B40),4)=0),AND(A40&lt;=DATE(IF(ROUND(MOD(YEAR(A40),4)=0,2),YEAR(A40),YEAR(B40)),2,29),B40&gt;=DATE(IF(ROUND(MOD(YEAR(A40),4)=0,2),YEAR(A40),YEAR(B40)),2,29))),1,IF(AND(OR(MOD(YEAR(A41),4)=0,MOD(YEAR(B41),4)=0),AND(A41&lt;=DATE(IF(ROUND(MOD(YEAR(A41),4)=0,2),YEAR(A41),YEAR(B41)),2,29),B41&gt;=DATE(IF(ROUND(MOD(YEAR(A41),4)=0,2),YEAR(A41),YEAR(B41)),2,29))),1,0)))))))))))</f>
        <v>0</v>
      </c>
      <c r="P45" s="35">
        <f>IF(AND(O45=1,AC42=365),1,0)</f>
        <v>0</v>
      </c>
      <c r="Q45" s="35"/>
      <c r="R45" s="35"/>
      <c r="S45" s="35"/>
      <c r="T45" s="35"/>
      <c r="U45" s="35"/>
      <c r="V45" s="35"/>
      <c r="W45" s="6"/>
      <c r="X45" s="6"/>
      <c r="Y45" s="35"/>
      <c r="Z45" s="35"/>
      <c r="AA45" s="35"/>
      <c r="AB45" s="35"/>
      <c r="AC45" s="35"/>
      <c r="AD45" s="35"/>
    </row>
    <row r="46" spans="1:30" x14ac:dyDescent="0.35">
      <c r="A46" s="82" t="str">
        <f>IF(AND(AC42&lt;&gt;365,AC42&lt;&gt;366),"DATES DO NOT COVER WHOLE CALENDAR YEAR","")</f>
        <v>DATES DO NOT COVER WHOLE CALENDAR YEAR</v>
      </c>
      <c r="B46" s="75"/>
      <c r="D46" s="4"/>
      <c r="F46" s="7"/>
      <c r="G46" s="197"/>
      <c r="H46" s="198"/>
      <c r="I46" s="76" t="s">
        <v>13</v>
      </c>
      <c r="J46" s="83">
        <f>IF(OR(J48&lt;&gt;"",J49&lt;&gt;""),0,SUM(J31:J41)+SUM(J42:J45))</f>
        <v>0</v>
      </c>
      <c r="L46" s="6"/>
      <c r="M46" s="6"/>
      <c r="N46" s="6"/>
      <c r="O46" s="6"/>
      <c r="P46" s="6"/>
      <c r="Q46" s="6"/>
      <c r="R46" s="6"/>
      <c r="S46" s="6"/>
      <c r="T46" s="6"/>
      <c r="U46" s="35"/>
      <c r="V46" s="6"/>
      <c r="W46" s="6"/>
      <c r="X46" s="6"/>
      <c r="Y46" s="6"/>
      <c r="Z46" s="6"/>
      <c r="AA46" s="35"/>
      <c r="AB46" s="6"/>
      <c r="AC46" s="6"/>
      <c r="AD46" s="6"/>
    </row>
    <row r="47" spans="1:30" x14ac:dyDescent="0.35">
      <c r="A47" s="84" t="str">
        <f>IF(AND(AC42&lt;&gt;365,AC42&lt;&gt;366),"Did the member only work part year?","")</f>
        <v>Did the member only work part year?</v>
      </c>
      <c r="G47" s="199"/>
      <c r="H47" s="200"/>
      <c r="I47" s="77"/>
      <c r="J47" s="78"/>
      <c r="L47" s="6"/>
      <c r="M47" s="6"/>
      <c r="N47" s="6"/>
      <c r="O47" s="6"/>
      <c r="P47" s="6"/>
      <c r="Q47" s="6"/>
      <c r="R47" s="6"/>
      <c r="S47" s="6"/>
      <c r="T47" s="6"/>
      <c r="U47" s="35"/>
      <c r="V47" s="6"/>
      <c r="W47" s="6"/>
      <c r="X47" s="6"/>
      <c r="Y47" s="6"/>
      <c r="Z47" s="6"/>
      <c r="AA47" s="35"/>
      <c r="AB47" s="6"/>
      <c r="AC47" s="6"/>
      <c r="AD47" s="6"/>
    </row>
    <row r="48" spans="1:30" x14ac:dyDescent="0.35">
      <c r="A48" s="35" t="str">
        <f>IF(AND(AC42&lt;&gt;365,AC42&lt;&gt;366),"If YES, then use the FP figures in either J33 or J34 (depending if it is a leap year or not)","")</f>
        <v>If YES, then use the FP figures in either J33 or J34 (depending if it is a leap year or not)</v>
      </c>
      <c r="G48" s="194" t="s">
        <v>57</v>
      </c>
      <c r="H48" s="195"/>
      <c r="I48" s="79" t="s">
        <v>13</v>
      </c>
      <c r="J48" s="85" t="str">
        <f>IF(AND(AC42&gt;0,AC42&lt;=365,J49=""),ROUND(SUM(J31:J41)/(SUM(AC31:AC41))*365+SUM(J42:J45),2),"")</f>
        <v/>
      </c>
      <c r="L48" s="6"/>
      <c r="M48" s="6"/>
      <c r="N48" s="6"/>
      <c r="O48" s="6"/>
      <c r="P48" s="6"/>
      <c r="Q48" s="6"/>
      <c r="R48" s="6"/>
      <c r="S48" s="6"/>
      <c r="T48" s="6"/>
      <c r="U48" s="35"/>
      <c r="V48" s="6"/>
      <c r="W48" s="6"/>
      <c r="X48" s="6"/>
      <c r="Y48" s="6"/>
      <c r="Z48" s="6"/>
      <c r="AA48" s="35"/>
      <c r="AB48" s="6"/>
      <c r="AC48" s="6"/>
      <c r="AD48" s="6"/>
    </row>
    <row r="49" spans="1:30" x14ac:dyDescent="0.35">
      <c r="A49" s="8" t="str">
        <f>IF(AND(AC42&lt;&gt;365,AC42&lt;&gt;366),"If NO, then please double check the dates in columns A and B","")</f>
        <v>If NO, then please double check the dates in columns A and B</v>
      </c>
      <c r="G49" s="227" t="s">
        <v>58</v>
      </c>
      <c r="H49" s="228"/>
      <c r="I49" s="80" t="s">
        <v>13</v>
      </c>
      <c r="J49" s="86" t="str">
        <f>IF(AND(AC42&gt;0,AC42&lt;366,O45=1),ROUND(SUM(J31:J41)/(SUM(AC31:AC41))*366+SUM(J42:J45),2),"")</f>
        <v/>
      </c>
      <c r="L49" s="6"/>
      <c r="M49" s="6"/>
      <c r="N49" s="6"/>
      <c r="O49" s="6"/>
      <c r="P49" s="6"/>
      <c r="Q49" s="6"/>
      <c r="R49" s="6"/>
      <c r="S49" s="6"/>
      <c r="T49" s="6"/>
      <c r="U49" s="35"/>
      <c r="V49" s="6"/>
      <c r="W49" s="6"/>
      <c r="X49" s="6"/>
      <c r="Y49" s="6"/>
      <c r="Z49" s="6"/>
      <c r="AA49" s="35"/>
      <c r="AB49" s="6"/>
      <c r="AC49" s="6"/>
      <c r="AD49" s="6"/>
    </row>
    <row r="50" spans="1:30" x14ac:dyDescent="0.35">
      <c r="A50" s="9"/>
      <c r="B50" s="1"/>
      <c r="C50" s="1"/>
      <c r="D50" s="1"/>
      <c r="E50" s="1"/>
      <c r="F50" s="1"/>
      <c r="G50" s="1"/>
      <c r="H50" s="1"/>
      <c r="I50" s="1"/>
      <c r="J50" s="16"/>
      <c r="K50" s="1"/>
    </row>
    <row r="51" spans="1:30" ht="16" thickBot="1" x14ac:dyDescent="0.4">
      <c r="A51" s="15" t="s">
        <v>68</v>
      </c>
    </row>
    <row r="52" spans="1:30" ht="14.25" customHeight="1" thickBot="1" x14ac:dyDescent="0.4">
      <c r="A52" s="135"/>
      <c r="B52" s="136"/>
      <c r="C52" s="137"/>
      <c r="D52" s="190" t="s">
        <v>32</v>
      </c>
      <c r="E52" s="191"/>
      <c r="F52" s="192"/>
      <c r="G52" s="190" t="s">
        <v>33</v>
      </c>
      <c r="H52" s="191"/>
      <c r="I52" s="192"/>
      <c r="J52" s="136"/>
      <c r="K52" s="138"/>
      <c r="L52" s="138"/>
      <c r="M52" s="133" t="s">
        <v>47</v>
      </c>
      <c r="N52" s="132" t="s">
        <v>48</v>
      </c>
      <c r="O52" s="132" t="s">
        <v>29</v>
      </c>
      <c r="P52" s="201" t="s">
        <v>49</v>
      </c>
      <c r="Q52" s="201"/>
      <c r="R52" s="201" t="s">
        <v>50</v>
      </c>
      <c r="S52" s="14" t="s">
        <v>20</v>
      </c>
      <c r="T52" s="130" t="s">
        <v>51</v>
      </c>
      <c r="U52" s="14" t="s">
        <v>22</v>
      </c>
      <c r="V52" s="133" t="s">
        <v>52</v>
      </c>
      <c r="W52" s="133" t="s">
        <v>53</v>
      </c>
      <c r="X52" s="139" t="s">
        <v>54</v>
      </c>
      <c r="Y52" s="14" t="s">
        <v>26</v>
      </c>
      <c r="Z52" s="14" t="s">
        <v>27</v>
      </c>
      <c r="AA52" s="133" t="s">
        <v>28</v>
      </c>
      <c r="AB52" s="133" t="s">
        <v>29</v>
      </c>
      <c r="AC52" s="201" t="s">
        <v>30</v>
      </c>
      <c r="AD52" s="202" t="s">
        <v>31</v>
      </c>
    </row>
    <row r="53" spans="1:30" ht="30" customHeight="1" x14ac:dyDescent="0.35">
      <c r="A53" s="64" t="s">
        <v>8</v>
      </c>
      <c r="B53" s="68" t="s">
        <v>9</v>
      </c>
      <c r="C53" s="69" t="s">
        <v>34</v>
      </c>
      <c r="D53" s="70" t="s">
        <v>35</v>
      </c>
      <c r="E53" s="71" t="s">
        <v>36</v>
      </c>
      <c r="F53" s="72" t="s">
        <v>35</v>
      </c>
      <c r="G53" s="70" t="s">
        <v>35</v>
      </c>
      <c r="H53" s="71" t="s">
        <v>36</v>
      </c>
      <c r="I53" s="72" t="s">
        <v>35</v>
      </c>
      <c r="J53" s="65" t="s">
        <v>13</v>
      </c>
      <c r="L53" s="6"/>
      <c r="M53" s="130" t="s">
        <v>37</v>
      </c>
      <c r="N53" s="130" t="s">
        <v>38</v>
      </c>
      <c r="O53" s="130" t="s">
        <v>39</v>
      </c>
      <c r="P53" s="130" t="s">
        <v>37</v>
      </c>
      <c r="Q53" s="130" t="s">
        <v>39</v>
      </c>
      <c r="R53" s="201"/>
      <c r="S53" s="14"/>
      <c r="T53" s="130"/>
      <c r="U53" s="14"/>
      <c r="V53" s="130"/>
      <c r="W53" s="130"/>
      <c r="X53" s="139"/>
      <c r="Y53" s="14"/>
      <c r="Z53" s="133" t="s">
        <v>55</v>
      </c>
      <c r="AA53" s="134" t="s">
        <v>56</v>
      </c>
      <c r="AB53" s="133" t="s">
        <v>39</v>
      </c>
      <c r="AC53" s="201"/>
      <c r="AD53" s="202"/>
    </row>
    <row r="54" spans="1:30" x14ac:dyDescent="0.35">
      <c r="A54" s="57"/>
      <c r="B54" s="62"/>
      <c r="C54" s="58"/>
      <c r="D54" s="59"/>
      <c r="E54" s="59"/>
      <c r="F54" s="59"/>
      <c r="G54" s="59"/>
      <c r="H54" s="59"/>
      <c r="I54" s="59"/>
      <c r="J54" s="81">
        <f>IF(Y54=1,Z54, ROUND(AA54/12*(IF(S54&gt;0,S54,T54+U54)+X54),2))</f>
        <v>0</v>
      </c>
      <c r="L54" s="6"/>
      <c r="M54" s="131">
        <f t="shared" ref="M54:M64" si="38">DAY(A54)</f>
        <v>0</v>
      </c>
      <c r="N54" s="38">
        <f>P54-M54+1</f>
        <v>32</v>
      </c>
      <c r="O54" s="38">
        <f t="shared" ref="O54:O64" si="39">DAY(B54)</f>
        <v>0</v>
      </c>
      <c r="P54" s="38">
        <f t="shared" ref="P54:P64" si="40">IF(OR(MONTH(A54)=1,MONTH(A54)=3,MONTH(A54)=5,MONTH(A54)=7,MONTH(A54)=8,MONTH(A54)=10,MONTH(A54)=12),31,IF(OR(MONTH(A54)=4,MONTH(A54)=6,MONTH(A54)=9,MONTH(A54)=11),30,IF(AND(MONTH(A54)=2,MOD(YEAR(A54),4)&lt;&gt;0),28,IF(AND(MONTH(A54)=2,MOD(YEAR(A54),4)=0),29,0))))</f>
        <v>31</v>
      </c>
      <c r="Q54" s="38">
        <f t="shared" ref="Q54:Q64" si="41">IF(OR(MONTH(B54)=1,MONTH(B54)=3,MONTH(B54)=5,MONTH(B54)=7,MONTH(B54)=8,MONTH(B54)=10,MONTH(B54)=12),31,IF(OR(MONTH(B54)=4,MONTH(B54)=6,MONTH(B54)=9,MONTH(B54)=11),30,IF(AND(MONTH(B54)=2,MOD(YEAR(B54),4)&lt;&gt;0),28,IF(AND(MONTH(B54)=2,MOD(YEAR(B54),4)=0),29,0))))</f>
        <v>31</v>
      </c>
      <c r="R54" s="38">
        <f>IF(P54=Q54,1,0)</f>
        <v>1</v>
      </c>
      <c r="S54" s="38">
        <f t="shared" ref="S54:S64" si="42">IF(AND(X54=0,R54=1),AC54/Q54,0)</f>
        <v>0</v>
      </c>
      <c r="T54" s="144">
        <f t="shared" ref="T54:T64" si="43">IF(N54&lt;&gt;P54,(N54/P54),0)</f>
        <v>1.032258064516129</v>
      </c>
      <c r="U54" s="144">
        <f t="shared" ref="U54:U64" si="44">IF(O54&lt;&gt;Q54,(O54/Q54),IF(B54-A54&gt;Q54,1,0))</f>
        <v>0</v>
      </c>
      <c r="V54" s="38">
        <f t="shared" ref="V54:V64" si="45">B54-A54</f>
        <v>0</v>
      </c>
      <c r="W54" s="38">
        <f t="shared" ref="W54:W64" si="46">IF(V54&gt;P54,1,0)</f>
        <v>0</v>
      </c>
      <c r="X54" s="38">
        <f t="shared" ref="X54:X64" si="47">IF(OR(DAY(A54)=1,AND(DAY(A54)&gt;=1,MONTH(A54)=MONTH(B54))),DATEDIF(A54,B54,"m"),DATEDIF(AD54,B54,"m"))</f>
        <v>0</v>
      </c>
      <c r="Y54" s="38">
        <f t="shared" ref="Y54:Y64" si="48">IF(AND(X54=11,AB54=Q54),1,0)</f>
        <v>0</v>
      </c>
      <c r="Z54" s="142">
        <f t="shared" ref="Z54:Z64" si="49">IF(Y54=1, ROUND((C54+(D54*12)+(E54*12)+(F54*12)+G54+H54+I54),2),0)</f>
        <v>0</v>
      </c>
      <c r="AA54" s="143">
        <f t="shared" ref="AA54:AA64" si="50">ROUND((C54+(D54*12)+(E54*12)+(F54*12)+G54+H54+I54),2)</f>
        <v>0</v>
      </c>
      <c r="AB54" s="35">
        <f t="shared" ref="AB54:AB64" si="51">B54-DATE(YEAR(B54),MONTH(B54),)</f>
        <v>0</v>
      </c>
      <c r="AC54" s="140" t="str">
        <f t="shared" ref="AC54:AC64" si="52">IF(A54="","0",DATEDIF(A54,B54,"D")+1)</f>
        <v>0</v>
      </c>
      <c r="AD54" s="141">
        <f t="shared" ref="AD54:AD64" si="53">IF(A54="",0,EOMONTH(A54,0)+1)</f>
        <v>0</v>
      </c>
    </row>
    <row r="55" spans="1:30" x14ac:dyDescent="0.35">
      <c r="A55" s="57"/>
      <c r="B55" s="62"/>
      <c r="C55" s="58"/>
      <c r="D55" s="59"/>
      <c r="E55" s="59"/>
      <c r="F55" s="59"/>
      <c r="G55" s="59"/>
      <c r="H55" s="59"/>
      <c r="I55" s="59"/>
      <c r="J55" s="81">
        <f t="shared" ref="J55:J64" si="54">IF(Y55=1,Z55, ROUND(AA55/12*(IF(S55&gt;0,S55,T55+U55)+X55),2))</f>
        <v>0</v>
      </c>
      <c r="L55" s="6"/>
      <c r="M55" s="131">
        <f t="shared" si="38"/>
        <v>0</v>
      </c>
      <c r="N55" s="38">
        <f t="shared" ref="N55:N64" si="55">P55-M55+1</f>
        <v>32</v>
      </c>
      <c r="O55" s="38">
        <f t="shared" si="39"/>
        <v>0</v>
      </c>
      <c r="P55" s="38">
        <f t="shared" si="40"/>
        <v>31</v>
      </c>
      <c r="Q55" s="38">
        <f t="shared" si="41"/>
        <v>31</v>
      </c>
      <c r="R55" s="38">
        <f t="shared" ref="R55:R64" si="56">IF(P55=Q55,1,0)</f>
        <v>1</v>
      </c>
      <c r="S55" s="38">
        <f t="shared" si="42"/>
        <v>0</v>
      </c>
      <c r="T55" s="144">
        <f t="shared" si="43"/>
        <v>1.032258064516129</v>
      </c>
      <c r="U55" s="144">
        <f t="shared" si="44"/>
        <v>0</v>
      </c>
      <c r="V55" s="38">
        <f t="shared" si="45"/>
        <v>0</v>
      </c>
      <c r="W55" s="38">
        <f t="shared" si="46"/>
        <v>0</v>
      </c>
      <c r="X55" s="38">
        <f t="shared" si="47"/>
        <v>0</v>
      </c>
      <c r="Y55" s="38">
        <f t="shared" si="48"/>
        <v>0</v>
      </c>
      <c r="Z55" s="142">
        <f t="shared" si="49"/>
        <v>0</v>
      </c>
      <c r="AA55" s="143">
        <f t="shared" si="50"/>
        <v>0</v>
      </c>
      <c r="AB55" s="35">
        <f t="shared" si="51"/>
        <v>0</v>
      </c>
      <c r="AC55" s="140" t="str">
        <f t="shared" si="52"/>
        <v>0</v>
      </c>
      <c r="AD55" s="141">
        <f t="shared" si="53"/>
        <v>0</v>
      </c>
    </row>
    <row r="56" spans="1:30" x14ac:dyDescent="0.35">
      <c r="A56" s="57"/>
      <c r="B56" s="62"/>
      <c r="C56" s="58"/>
      <c r="D56" s="59"/>
      <c r="E56" s="59"/>
      <c r="F56" s="59"/>
      <c r="G56" s="59"/>
      <c r="H56" s="59"/>
      <c r="I56" s="59"/>
      <c r="J56" s="81">
        <f t="shared" si="54"/>
        <v>0</v>
      </c>
      <c r="L56" s="6"/>
      <c r="M56" s="131">
        <f t="shared" si="38"/>
        <v>0</v>
      </c>
      <c r="N56" s="38">
        <f t="shared" si="55"/>
        <v>32</v>
      </c>
      <c r="O56" s="38">
        <f t="shared" si="39"/>
        <v>0</v>
      </c>
      <c r="P56" s="38">
        <f t="shared" si="40"/>
        <v>31</v>
      </c>
      <c r="Q56" s="38">
        <f t="shared" si="41"/>
        <v>31</v>
      </c>
      <c r="R56" s="38">
        <f t="shared" si="56"/>
        <v>1</v>
      </c>
      <c r="S56" s="38">
        <f t="shared" si="42"/>
        <v>0</v>
      </c>
      <c r="T56" s="144">
        <f t="shared" si="43"/>
        <v>1.032258064516129</v>
      </c>
      <c r="U56" s="144">
        <f t="shared" si="44"/>
        <v>0</v>
      </c>
      <c r="V56" s="38">
        <f t="shared" si="45"/>
        <v>0</v>
      </c>
      <c r="W56" s="38">
        <f t="shared" si="46"/>
        <v>0</v>
      </c>
      <c r="X56" s="38">
        <f t="shared" si="47"/>
        <v>0</v>
      </c>
      <c r="Y56" s="38">
        <f t="shared" si="48"/>
        <v>0</v>
      </c>
      <c r="Z56" s="142">
        <f t="shared" si="49"/>
        <v>0</v>
      </c>
      <c r="AA56" s="143">
        <f t="shared" si="50"/>
        <v>0</v>
      </c>
      <c r="AB56" s="35">
        <f t="shared" si="51"/>
        <v>0</v>
      </c>
      <c r="AC56" s="140" t="str">
        <f t="shared" si="52"/>
        <v>0</v>
      </c>
      <c r="AD56" s="141">
        <f t="shared" si="53"/>
        <v>0</v>
      </c>
    </row>
    <row r="57" spans="1:30" x14ac:dyDescent="0.35">
      <c r="A57" s="57"/>
      <c r="B57" s="62"/>
      <c r="C57" s="58"/>
      <c r="D57" s="59"/>
      <c r="E57" s="59"/>
      <c r="F57" s="59"/>
      <c r="G57" s="59"/>
      <c r="H57" s="59"/>
      <c r="I57" s="59"/>
      <c r="J57" s="81">
        <f t="shared" si="54"/>
        <v>0</v>
      </c>
      <c r="L57" s="6"/>
      <c r="M57" s="131">
        <f t="shared" si="38"/>
        <v>0</v>
      </c>
      <c r="N57" s="38">
        <f t="shared" si="55"/>
        <v>32</v>
      </c>
      <c r="O57" s="38">
        <f t="shared" si="39"/>
        <v>0</v>
      </c>
      <c r="P57" s="38">
        <f t="shared" si="40"/>
        <v>31</v>
      </c>
      <c r="Q57" s="38">
        <f t="shared" si="41"/>
        <v>31</v>
      </c>
      <c r="R57" s="38">
        <f t="shared" si="56"/>
        <v>1</v>
      </c>
      <c r="S57" s="38">
        <f t="shared" si="42"/>
        <v>0</v>
      </c>
      <c r="T57" s="144">
        <f t="shared" si="43"/>
        <v>1.032258064516129</v>
      </c>
      <c r="U57" s="144">
        <f t="shared" si="44"/>
        <v>0</v>
      </c>
      <c r="V57" s="38">
        <f t="shared" si="45"/>
        <v>0</v>
      </c>
      <c r="W57" s="38">
        <f t="shared" si="46"/>
        <v>0</v>
      </c>
      <c r="X57" s="38">
        <f t="shared" si="47"/>
        <v>0</v>
      </c>
      <c r="Y57" s="38">
        <f t="shared" si="48"/>
        <v>0</v>
      </c>
      <c r="Z57" s="142">
        <f t="shared" si="49"/>
        <v>0</v>
      </c>
      <c r="AA57" s="143">
        <f t="shared" si="50"/>
        <v>0</v>
      </c>
      <c r="AB57" s="35">
        <f t="shared" si="51"/>
        <v>0</v>
      </c>
      <c r="AC57" s="140" t="str">
        <f t="shared" si="52"/>
        <v>0</v>
      </c>
      <c r="AD57" s="141">
        <f t="shared" si="53"/>
        <v>0</v>
      </c>
    </row>
    <row r="58" spans="1:30" x14ac:dyDescent="0.35">
      <c r="A58" s="57"/>
      <c r="B58" s="62"/>
      <c r="C58" s="58"/>
      <c r="D58" s="59"/>
      <c r="E58" s="59"/>
      <c r="F58" s="59"/>
      <c r="G58" s="59"/>
      <c r="H58" s="59"/>
      <c r="I58" s="59"/>
      <c r="J58" s="81">
        <f t="shared" si="54"/>
        <v>0</v>
      </c>
      <c r="L58" s="6"/>
      <c r="M58" s="131">
        <f t="shared" si="38"/>
        <v>0</v>
      </c>
      <c r="N58" s="38">
        <f t="shared" si="55"/>
        <v>32</v>
      </c>
      <c r="O58" s="38">
        <f t="shared" si="39"/>
        <v>0</v>
      </c>
      <c r="P58" s="38">
        <f t="shared" si="40"/>
        <v>31</v>
      </c>
      <c r="Q58" s="38">
        <f t="shared" si="41"/>
        <v>31</v>
      </c>
      <c r="R58" s="38">
        <f t="shared" si="56"/>
        <v>1</v>
      </c>
      <c r="S58" s="38">
        <f t="shared" si="42"/>
        <v>0</v>
      </c>
      <c r="T58" s="144">
        <f t="shared" si="43"/>
        <v>1.032258064516129</v>
      </c>
      <c r="U58" s="144">
        <f t="shared" si="44"/>
        <v>0</v>
      </c>
      <c r="V58" s="38">
        <f t="shared" si="45"/>
        <v>0</v>
      </c>
      <c r="W58" s="38">
        <f t="shared" si="46"/>
        <v>0</v>
      </c>
      <c r="X58" s="38">
        <f t="shared" si="47"/>
        <v>0</v>
      </c>
      <c r="Y58" s="38">
        <f t="shared" si="48"/>
        <v>0</v>
      </c>
      <c r="Z58" s="142">
        <f t="shared" si="49"/>
        <v>0</v>
      </c>
      <c r="AA58" s="143">
        <f t="shared" si="50"/>
        <v>0</v>
      </c>
      <c r="AB58" s="35">
        <f t="shared" si="51"/>
        <v>0</v>
      </c>
      <c r="AC58" s="140" t="str">
        <f t="shared" si="52"/>
        <v>0</v>
      </c>
      <c r="AD58" s="141">
        <f t="shared" si="53"/>
        <v>0</v>
      </c>
    </row>
    <row r="59" spans="1:30" x14ac:dyDescent="0.35">
      <c r="A59" s="57"/>
      <c r="B59" s="62"/>
      <c r="C59" s="58"/>
      <c r="D59" s="59"/>
      <c r="E59" s="59"/>
      <c r="F59" s="59"/>
      <c r="G59" s="59"/>
      <c r="H59" s="59"/>
      <c r="I59" s="59"/>
      <c r="J59" s="81">
        <f t="shared" si="54"/>
        <v>0</v>
      </c>
      <c r="L59" s="6"/>
      <c r="M59" s="131">
        <f t="shared" si="38"/>
        <v>0</v>
      </c>
      <c r="N59" s="38">
        <f t="shared" si="55"/>
        <v>32</v>
      </c>
      <c r="O59" s="38">
        <f t="shared" si="39"/>
        <v>0</v>
      </c>
      <c r="P59" s="38">
        <f t="shared" si="40"/>
        <v>31</v>
      </c>
      <c r="Q59" s="38">
        <f t="shared" si="41"/>
        <v>31</v>
      </c>
      <c r="R59" s="38">
        <f t="shared" si="56"/>
        <v>1</v>
      </c>
      <c r="S59" s="38">
        <f t="shared" si="42"/>
        <v>0</v>
      </c>
      <c r="T59" s="144">
        <f t="shared" si="43"/>
        <v>1.032258064516129</v>
      </c>
      <c r="U59" s="144">
        <f t="shared" si="44"/>
        <v>0</v>
      </c>
      <c r="V59" s="38">
        <f t="shared" si="45"/>
        <v>0</v>
      </c>
      <c r="W59" s="38">
        <f t="shared" si="46"/>
        <v>0</v>
      </c>
      <c r="X59" s="38">
        <f t="shared" si="47"/>
        <v>0</v>
      </c>
      <c r="Y59" s="38">
        <f t="shared" si="48"/>
        <v>0</v>
      </c>
      <c r="Z59" s="142">
        <f t="shared" si="49"/>
        <v>0</v>
      </c>
      <c r="AA59" s="143">
        <f t="shared" si="50"/>
        <v>0</v>
      </c>
      <c r="AB59" s="35">
        <f t="shared" si="51"/>
        <v>0</v>
      </c>
      <c r="AC59" s="140" t="str">
        <f t="shared" si="52"/>
        <v>0</v>
      </c>
      <c r="AD59" s="141">
        <f t="shared" si="53"/>
        <v>0</v>
      </c>
    </row>
    <row r="60" spans="1:30" x14ac:dyDescent="0.35">
      <c r="A60" s="57"/>
      <c r="B60" s="62"/>
      <c r="C60" s="58"/>
      <c r="D60" s="59"/>
      <c r="E60" s="59"/>
      <c r="F60" s="59"/>
      <c r="G60" s="59"/>
      <c r="H60" s="59"/>
      <c r="I60" s="59"/>
      <c r="J60" s="81">
        <f t="shared" si="54"/>
        <v>0</v>
      </c>
      <c r="L60" s="6"/>
      <c r="M60" s="131">
        <f t="shared" si="38"/>
        <v>0</v>
      </c>
      <c r="N60" s="38">
        <f t="shared" si="55"/>
        <v>32</v>
      </c>
      <c r="O60" s="38">
        <f t="shared" si="39"/>
        <v>0</v>
      </c>
      <c r="P60" s="38">
        <f t="shared" si="40"/>
        <v>31</v>
      </c>
      <c r="Q60" s="38">
        <f t="shared" si="41"/>
        <v>31</v>
      </c>
      <c r="R60" s="38">
        <f t="shared" si="56"/>
        <v>1</v>
      </c>
      <c r="S60" s="38">
        <f t="shared" si="42"/>
        <v>0</v>
      </c>
      <c r="T60" s="144">
        <f t="shared" si="43"/>
        <v>1.032258064516129</v>
      </c>
      <c r="U60" s="144">
        <f t="shared" si="44"/>
        <v>0</v>
      </c>
      <c r="V60" s="38">
        <f t="shared" si="45"/>
        <v>0</v>
      </c>
      <c r="W60" s="38">
        <f t="shared" si="46"/>
        <v>0</v>
      </c>
      <c r="X60" s="38">
        <f t="shared" si="47"/>
        <v>0</v>
      </c>
      <c r="Y60" s="38">
        <f t="shared" si="48"/>
        <v>0</v>
      </c>
      <c r="Z60" s="142">
        <f t="shared" si="49"/>
        <v>0</v>
      </c>
      <c r="AA60" s="143">
        <f t="shared" si="50"/>
        <v>0</v>
      </c>
      <c r="AB60" s="35">
        <f t="shared" si="51"/>
        <v>0</v>
      </c>
      <c r="AC60" s="140" t="str">
        <f t="shared" si="52"/>
        <v>0</v>
      </c>
      <c r="AD60" s="141">
        <f t="shared" si="53"/>
        <v>0</v>
      </c>
    </row>
    <row r="61" spans="1:30" x14ac:dyDescent="0.35">
      <c r="A61" s="57"/>
      <c r="B61" s="62"/>
      <c r="C61" s="58"/>
      <c r="D61" s="59"/>
      <c r="E61" s="59"/>
      <c r="F61" s="59"/>
      <c r="G61" s="59"/>
      <c r="H61" s="59"/>
      <c r="I61" s="59"/>
      <c r="J61" s="81">
        <f t="shared" si="54"/>
        <v>0</v>
      </c>
      <c r="L61" s="6"/>
      <c r="M61" s="131">
        <f t="shared" si="38"/>
        <v>0</v>
      </c>
      <c r="N61" s="38">
        <f t="shared" si="55"/>
        <v>32</v>
      </c>
      <c r="O61" s="38">
        <f t="shared" si="39"/>
        <v>0</v>
      </c>
      <c r="P61" s="38">
        <f t="shared" si="40"/>
        <v>31</v>
      </c>
      <c r="Q61" s="38">
        <f t="shared" si="41"/>
        <v>31</v>
      </c>
      <c r="R61" s="38">
        <f t="shared" si="56"/>
        <v>1</v>
      </c>
      <c r="S61" s="38">
        <f t="shared" si="42"/>
        <v>0</v>
      </c>
      <c r="T61" s="144">
        <f t="shared" si="43"/>
        <v>1.032258064516129</v>
      </c>
      <c r="U61" s="144">
        <f t="shared" si="44"/>
        <v>0</v>
      </c>
      <c r="V61" s="38">
        <f t="shared" si="45"/>
        <v>0</v>
      </c>
      <c r="W61" s="38">
        <f t="shared" si="46"/>
        <v>0</v>
      </c>
      <c r="X61" s="38">
        <f t="shared" si="47"/>
        <v>0</v>
      </c>
      <c r="Y61" s="38">
        <f t="shared" si="48"/>
        <v>0</v>
      </c>
      <c r="Z61" s="142">
        <f t="shared" si="49"/>
        <v>0</v>
      </c>
      <c r="AA61" s="143">
        <f t="shared" si="50"/>
        <v>0</v>
      </c>
      <c r="AB61" s="35">
        <f t="shared" si="51"/>
        <v>0</v>
      </c>
      <c r="AC61" s="140" t="str">
        <f t="shared" si="52"/>
        <v>0</v>
      </c>
      <c r="AD61" s="141">
        <f t="shared" si="53"/>
        <v>0</v>
      </c>
    </row>
    <row r="62" spans="1:30" x14ac:dyDescent="0.35">
      <c r="A62" s="57"/>
      <c r="B62" s="62"/>
      <c r="C62" s="58"/>
      <c r="D62" s="59"/>
      <c r="E62" s="59"/>
      <c r="F62" s="59"/>
      <c r="G62" s="59"/>
      <c r="H62" s="59"/>
      <c r="I62" s="59"/>
      <c r="J62" s="81">
        <f t="shared" si="54"/>
        <v>0</v>
      </c>
      <c r="L62" s="6"/>
      <c r="M62" s="131">
        <f t="shared" si="38"/>
        <v>0</v>
      </c>
      <c r="N62" s="38">
        <f t="shared" si="55"/>
        <v>32</v>
      </c>
      <c r="O62" s="38">
        <f t="shared" si="39"/>
        <v>0</v>
      </c>
      <c r="P62" s="38">
        <f t="shared" si="40"/>
        <v>31</v>
      </c>
      <c r="Q62" s="38">
        <f t="shared" si="41"/>
        <v>31</v>
      </c>
      <c r="R62" s="38">
        <f t="shared" si="56"/>
        <v>1</v>
      </c>
      <c r="S62" s="38">
        <f t="shared" si="42"/>
        <v>0</v>
      </c>
      <c r="T62" s="144">
        <f t="shared" si="43"/>
        <v>1.032258064516129</v>
      </c>
      <c r="U62" s="144">
        <f t="shared" si="44"/>
        <v>0</v>
      </c>
      <c r="V62" s="38">
        <f t="shared" si="45"/>
        <v>0</v>
      </c>
      <c r="W62" s="38">
        <f t="shared" si="46"/>
        <v>0</v>
      </c>
      <c r="X62" s="38">
        <f t="shared" si="47"/>
        <v>0</v>
      </c>
      <c r="Y62" s="38">
        <f t="shared" si="48"/>
        <v>0</v>
      </c>
      <c r="Z62" s="142">
        <f t="shared" si="49"/>
        <v>0</v>
      </c>
      <c r="AA62" s="143">
        <f t="shared" si="50"/>
        <v>0</v>
      </c>
      <c r="AB62" s="35">
        <f t="shared" si="51"/>
        <v>0</v>
      </c>
      <c r="AC62" s="140" t="str">
        <f t="shared" si="52"/>
        <v>0</v>
      </c>
      <c r="AD62" s="141">
        <f t="shared" si="53"/>
        <v>0</v>
      </c>
    </row>
    <row r="63" spans="1:30" x14ac:dyDescent="0.35">
      <c r="A63" s="57"/>
      <c r="B63" s="62"/>
      <c r="C63" s="58"/>
      <c r="D63" s="59"/>
      <c r="E63" s="59"/>
      <c r="F63" s="59"/>
      <c r="G63" s="59"/>
      <c r="H63" s="59"/>
      <c r="I63" s="59"/>
      <c r="J63" s="81">
        <f t="shared" si="54"/>
        <v>0</v>
      </c>
      <c r="L63" s="6"/>
      <c r="M63" s="131">
        <f t="shared" si="38"/>
        <v>0</v>
      </c>
      <c r="N63" s="38">
        <f t="shared" si="55"/>
        <v>32</v>
      </c>
      <c r="O63" s="38">
        <f t="shared" si="39"/>
        <v>0</v>
      </c>
      <c r="P63" s="38">
        <f t="shared" si="40"/>
        <v>31</v>
      </c>
      <c r="Q63" s="38">
        <f t="shared" si="41"/>
        <v>31</v>
      </c>
      <c r="R63" s="38">
        <f t="shared" si="56"/>
        <v>1</v>
      </c>
      <c r="S63" s="38">
        <f t="shared" si="42"/>
        <v>0</v>
      </c>
      <c r="T63" s="144">
        <f t="shared" si="43"/>
        <v>1.032258064516129</v>
      </c>
      <c r="U63" s="144">
        <f t="shared" si="44"/>
        <v>0</v>
      </c>
      <c r="V63" s="38">
        <f t="shared" si="45"/>
        <v>0</v>
      </c>
      <c r="W63" s="38">
        <f t="shared" si="46"/>
        <v>0</v>
      </c>
      <c r="X63" s="38">
        <f t="shared" si="47"/>
        <v>0</v>
      </c>
      <c r="Y63" s="38">
        <f t="shared" si="48"/>
        <v>0</v>
      </c>
      <c r="Z63" s="142">
        <f t="shared" si="49"/>
        <v>0</v>
      </c>
      <c r="AA63" s="143">
        <f t="shared" si="50"/>
        <v>0</v>
      </c>
      <c r="AB63" s="35">
        <f t="shared" si="51"/>
        <v>0</v>
      </c>
      <c r="AC63" s="140" t="str">
        <f t="shared" si="52"/>
        <v>0</v>
      </c>
      <c r="AD63" s="141">
        <f t="shared" si="53"/>
        <v>0</v>
      </c>
    </row>
    <row r="64" spans="1:30" x14ac:dyDescent="0.35">
      <c r="A64" s="57"/>
      <c r="B64" s="62"/>
      <c r="C64" s="58"/>
      <c r="D64" s="59"/>
      <c r="E64" s="59"/>
      <c r="F64" s="59"/>
      <c r="G64" s="59"/>
      <c r="H64" s="59"/>
      <c r="I64" s="59"/>
      <c r="J64" s="81">
        <f t="shared" si="54"/>
        <v>0</v>
      </c>
      <c r="L64" s="6"/>
      <c r="M64" s="131">
        <f t="shared" si="38"/>
        <v>0</v>
      </c>
      <c r="N64" s="38">
        <f t="shared" si="55"/>
        <v>32</v>
      </c>
      <c r="O64" s="38">
        <f t="shared" si="39"/>
        <v>0</v>
      </c>
      <c r="P64" s="38">
        <f t="shared" si="40"/>
        <v>31</v>
      </c>
      <c r="Q64" s="38">
        <f t="shared" si="41"/>
        <v>31</v>
      </c>
      <c r="R64" s="38">
        <f t="shared" si="56"/>
        <v>1</v>
      </c>
      <c r="S64" s="38">
        <f t="shared" si="42"/>
        <v>0</v>
      </c>
      <c r="T64" s="144">
        <f t="shared" si="43"/>
        <v>1.032258064516129</v>
      </c>
      <c r="U64" s="144">
        <f t="shared" si="44"/>
        <v>0</v>
      </c>
      <c r="V64" s="38">
        <f t="shared" si="45"/>
        <v>0</v>
      </c>
      <c r="W64" s="38">
        <f t="shared" si="46"/>
        <v>0</v>
      </c>
      <c r="X64" s="38">
        <f t="shared" si="47"/>
        <v>0</v>
      </c>
      <c r="Y64" s="38">
        <f t="shared" si="48"/>
        <v>0</v>
      </c>
      <c r="Z64" s="142">
        <f t="shared" si="49"/>
        <v>0</v>
      </c>
      <c r="AA64" s="143">
        <f t="shared" si="50"/>
        <v>0</v>
      </c>
      <c r="AB64" s="35">
        <f t="shared" si="51"/>
        <v>0</v>
      </c>
      <c r="AC64" s="140" t="str">
        <f t="shared" si="52"/>
        <v>0</v>
      </c>
      <c r="AD64" s="141">
        <f t="shared" si="53"/>
        <v>0</v>
      </c>
    </row>
    <row r="65" spans="1:30" x14ac:dyDescent="0.35">
      <c r="A65" s="73"/>
      <c r="B65" s="73"/>
      <c r="C65" s="74"/>
      <c r="D65" s="74"/>
      <c r="E65" s="4"/>
      <c r="F65" s="4"/>
      <c r="G65" s="194" t="s">
        <v>14</v>
      </c>
      <c r="H65" s="195"/>
      <c r="I65" s="196"/>
      <c r="J65" s="60"/>
      <c r="L65" s="6"/>
      <c r="M65" s="35"/>
      <c r="N65" s="35"/>
      <c r="O65" s="35"/>
      <c r="P65" s="35"/>
      <c r="Q65" s="35"/>
      <c r="R65" s="35"/>
      <c r="S65" s="35"/>
      <c r="T65" s="35"/>
      <c r="U65" s="35"/>
      <c r="V65" s="35"/>
      <c r="W65" s="35"/>
      <c r="X65" s="35"/>
      <c r="Y65" s="35"/>
      <c r="Z65" s="35"/>
      <c r="AA65" s="35"/>
      <c r="AB65" s="35"/>
      <c r="AC65" s="35">
        <f>SUM(AC54:AC64)</f>
        <v>0</v>
      </c>
      <c r="AD65" s="35"/>
    </row>
    <row r="66" spans="1:30" x14ac:dyDescent="0.35">
      <c r="C66" s="74"/>
      <c r="D66" s="74"/>
      <c r="E66" s="4"/>
      <c r="F66" s="4"/>
      <c r="G66" s="194" t="s">
        <v>14</v>
      </c>
      <c r="H66" s="195"/>
      <c r="I66" s="196"/>
      <c r="J66" s="61"/>
      <c r="L66" s="6"/>
      <c r="M66" s="35"/>
      <c r="N66" s="35"/>
      <c r="O66" s="35"/>
      <c r="P66" s="35"/>
      <c r="Q66" s="35"/>
      <c r="R66" s="35"/>
      <c r="S66" s="35"/>
      <c r="T66" s="35"/>
      <c r="U66" s="35"/>
      <c r="V66" s="35"/>
      <c r="W66" s="6"/>
      <c r="X66" s="6"/>
      <c r="Y66" s="35"/>
      <c r="Z66" s="35"/>
      <c r="AA66" s="35"/>
      <c r="AB66" s="35"/>
      <c r="AC66" s="35"/>
      <c r="AD66" s="35"/>
    </row>
    <row r="67" spans="1:30" x14ac:dyDescent="0.35">
      <c r="B67" s="4"/>
      <c r="C67" s="4"/>
      <c r="D67" s="4"/>
      <c r="E67" s="4"/>
      <c r="F67" s="4"/>
      <c r="G67" s="194" t="s">
        <v>14</v>
      </c>
      <c r="H67" s="195"/>
      <c r="I67" s="196"/>
      <c r="J67" s="61"/>
      <c r="L67" s="6"/>
      <c r="M67" s="35"/>
      <c r="N67" s="35"/>
      <c r="O67" s="35" t="s">
        <v>43</v>
      </c>
      <c r="P67" s="35"/>
      <c r="Q67" s="35"/>
      <c r="R67" s="35"/>
      <c r="S67" s="35"/>
      <c r="T67" s="35"/>
      <c r="U67" s="35"/>
      <c r="V67" s="35"/>
      <c r="W67" s="6"/>
      <c r="X67" s="6"/>
      <c r="Y67" s="35"/>
      <c r="Z67" s="35"/>
      <c r="AA67" s="35"/>
      <c r="AB67" s="35"/>
      <c r="AC67" s="35"/>
      <c r="AD67" s="35"/>
    </row>
    <row r="68" spans="1:30" x14ac:dyDescent="0.35">
      <c r="B68" s="4"/>
      <c r="C68" s="4"/>
      <c r="D68" s="4"/>
      <c r="E68" s="4"/>
      <c r="F68" s="4"/>
      <c r="G68" s="194" t="s">
        <v>14</v>
      </c>
      <c r="H68" s="195"/>
      <c r="I68" s="196"/>
      <c r="J68" s="61"/>
      <c r="L68" s="6"/>
      <c r="M68" s="35"/>
      <c r="N68" s="35"/>
      <c r="O68" s="35">
        <f>IF(AND(OR(MOD(YEAR(A54),4)=0,MOD(YEAR(B54),4)=0),AND(A54&lt;=DATE(IF(ROUND(MOD(YEAR(A54),4)=0,2),YEAR(A54),YEAR(B54)),2,29),B54&gt;=DATE(IF(ROUND(MOD(YEAR(A54),4)=0,2),YEAR(A54),YEAR(B54)),2,29))),1,IF(AND(OR(MOD(YEAR(A55),4)=0,MOD(YEAR(B55),4)=0),AND(A55&lt;=DATE(IF(ROUND(MOD(YEAR(A55),4)=0,2),YEAR(A55),YEAR(B55)),2,29),B55&gt;=DATE(IF(ROUND(MOD(YEAR(A55),4)=0,2),YEAR(A55),YEAR(B55)),2,29))),1,IF(AND(OR(MOD(YEAR(A56),4)=0,MOD(YEAR(B56),4)=0),AND(A56&lt;=DATE(IF(ROUND(MOD(YEAR(A56),4)=0,2),YEAR(A56),YEAR(B56)),2,29),B56&gt;=DATE(IF(ROUND(MOD(YEAR(A56),4)=0,2),YEAR(A56),YEAR(B56)),2,29))),1,IF(AND(OR(MOD(YEAR(A57),4)=0,MOD(YEAR(B57),4)=0),AND(A57&lt;=DATE(IF(ROUND(MOD(YEAR(A57),4)=0,2),YEAR(A57),YEAR(B57)),2,29),B57&gt;=DATE(IF(ROUND(MOD(YEAR(A57),4)=0,2),YEAR(A57),YEAR(B57)),2,29))),1,IF(AND(OR(MOD(YEAR(A58),4)=0,MOD(YEAR(B58),4)=0),AND(A58&lt;=DATE(IF(ROUND(MOD(YEAR(A58),4)=0,2),YEAR(A58),YEAR(B58)),2,29),B58&gt;=DATE(IF(ROUND(MOD(YEAR(A58),4)=0,2),YEAR(A58),YEAR(B58)),2,29))),1,IF(AND(OR(MOD(YEAR(A59),4)=0,MOD(YEAR(B59),4)=0),AND(A59&lt;=DATE(IF(ROUND(MOD(YEAR(A59),4)=0,2),YEAR(A59),YEAR(B59)),2,29),B59&gt;=DATE(IF(ROUND(MOD(YEAR(A59),4)=0,2),YEAR(A59),YEAR(B59)),2,29))),1,IF(AND(OR(MOD(YEAR(A60),4)=0,MOD(YEAR(B60),4)=0),AND(A60&lt;=DATE(IF(ROUND(MOD(YEAR(A60),4)=0,2),YEAR(A60),YEAR(B60)),2,29),B60&gt;=DATE(IF(ROUND(MOD(YEAR(A60),4)=0,2),YEAR(A60),YEAR(B60)),2,29))),1,IF(AND(OR(MOD(YEAR(A61),4)=0,MOD(YEAR(B61),4)=0),AND(A61&lt;=DATE(IF(ROUND(MOD(YEAR(A61),4)=0,2),YEAR(A61),YEAR(B61)),2,29),B61&gt;=DATE(IF(ROUND(MOD(YEAR(A61),4)=0,2),YEAR(A61),YEAR(B61)),2,29))),1,IF(AND(OR(MOD(YEAR(A62),4)=0,MOD(YEAR(B62),4)=0),AND(A62&lt;=DATE(IF(ROUND(MOD(YEAR(A62),4)=0,2),YEAR(A62),YEAR(B62)),2,29),B62&gt;=DATE(IF(ROUND(MOD(YEAR(A62),4)=0,2),YEAR(A62),YEAR(B62)),2,29))),1,IF(AND(OR(MOD(YEAR(A63),4)=0,MOD(YEAR(B63),4)=0),AND(A63&lt;=DATE(IF(ROUND(MOD(YEAR(A63),4)=0,2),YEAR(A63),YEAR(B63)),2,29),B63&gt;=DATE(IF(ROUND(MOD(YEAR(A63),4)=0,2),YEAR(A63),YEAR(B63)),2,29))),1,IF(AND(OR(MOD(YEAR(A64),4)=0,MOD(YEAR(B64),4)=0),AND(A64&lt;=DATE(IF(ROUND(MOD(YEAR(A64),4)=0,2),YEAR(A64),YEAR(B64)),2,29),B64&gt;=DATE(IF(ROUND(MOD(YEAR(A64),4)=0,2),YEAR(A64),YEAR(B64)),2,29))),1,0)))))))))))</f>
        <v>0</v>
      </c>
      <c r="P68" s="35">
        <f>IF(AND(O68=1,AC65=365),1,0)</f>
        <v>0</v>
      </c>
      <c r="Q68" s="35"/>
      <c r="R68" s="35"/>
      <c r="S68" s="35"/>
      <c r="T68" s="35"/>
      <c r="U68" s="35"/>
      <c r="V68" s="35"/>
      <c r="W68" s="6"/>
      <c r="X68" s="6"/>
      <c r="Y68" s="35"/>
      <c r="Z68" s="35"/>
      <c r="AA68" s="35"/>
      <c r="AB68" s="35"/>
      <c r="AC68" s="35"/>
      <c r="AD68" s="35"/>
    </row>
    <row r="69" spans="1:30" x14ac:dyDescent="0.35">
      <c r="A69" s="82" t="str">
        <f>IF(AND(AC65&lt;&gt;365,AC65&lt;&gt;366),"DATES DO NOT COVER WHOLE CALENDAR YEAR","")</f>
        <v>DATES DO NOT COVER WHOLE CALENDAR YEAR</v>
      </c>
      <c r="B69" s="75"/>
      <c r="D69" s="4"/>
      <c r="F69" s="7"/>
      <c r="G69" s="197"/>
      <c r="H69" s="198"/>
      <c r="I69" s="76" t="s">
        <v>13</v>
      </c>
      <c r="J69" s="83">
        <f>IF(OR(J71&lt;&gt;"",J72&lt;&gt;""),0,SUM(J54:J64)+SUM(J65:J68))</f>
        <v>0</v>
      </c>
      <c r="L69" s="6"/>
      <c r="M69" s="6"/>
      <c r="N69" s="6"/>
      <c r="O69" s="6"/>
      <c r="P69" s="6"/>
      <c r="Q69" s="6"/>
      <c r="R69" s="6"/>
      <c r="S69" s="6"/>
      <c r="T69" s="6"/>
      <c r="U69" s="35"/>
      <c r="V69" s="6"/>
      <c r="W69" s="6"/>
      <c r="X69" s="6"/>
      <c r="Y69" s="6"/>
      <c r="Z69" s="6"/>
      <c r="AA69" s="35"/>
      <c r="AB69" s="6"/>
      <c r="AC69" s="6"/>
      <c r="AD69" s="6"/>
    </row>
    <row r="70" spans="1:30" x14ac:dyDescent="0.35">
      <c r="A70" s="84" t="str">
        <f>IF(AND(AC65&lt;&gt;365,AC65&lt;&gt;366),"Did the member only work part year?","")</f>
        <v>Did the member only work part year?</v>
      </c>
      <c r="G70" s="199"/>
      <c r="H70" s="200"/>
      <c r="I70" s="77"/>
      <c r="J70" s="78"/>
      <c r="L70" s="6"/>
      <c r="M70" s="6"/>
      <c r="N70" s="6"/>
      <c r="O70" s="6"/>
      <c r="P70" s="6"/>
      <c r="Q70" s="6"/>
      <c r="R70" s="6"/>
      <c r="S70" s="6"/>
      <c r="T70" s="6"/>
      <c r="U70" s="35"/>
      <c r="V70" s="6"/>
      <c r="W70" s="6"/>
      <c r="X70" s="6"/>
      <c r="Y70" s="6"/>
      <c r="Z70" s="6"/>
      <c r="AA70" s="35"/>
      <c r="AB70" s="6"/>
      <c r="AC70" s="6"/>
      <c r="AD70" s="6"/>
    </row>
    <row r="71" spans="1:30" x14ac:dyDescent="0.35">
      <c r="A71" s="35" t="str">
        <f>IF(AND(AC65&lt;&gt;365,AC65&lt;&gt;366),"If YES, then use the FP figures in either J33 or J34 (depending if it is a leap year or not)","")</f>
        <v>If YES, then use the FP figures in either J33 or J34 (depending if it is a leap year or not)</v>
      </c>
      <c r="G71" s="194" t="s">
        <v>57</v>
      </c>
      <c r="H71" s="195"/>
      <c r="I71" s="79" t="s">
        <v>13</v>
      </c>
      <c r="J71" s="85" t="str">
        <f>IF(AND(AC65&gt;0,AC65&lt;=365,J72=""),ROUND(SUM(J54:J64)/(SUM(AC54:AC64))*365+SUM(J65:J68),2),"")</f>
        <v/>
      </c>
      <c r="L71" s="6"/>
      <c r="M71" s="6"/>
      <c r="N71" s="6"/>
      <c r="O71" s="6"/>
      <c r="P71" s="6"/>
      <c r="Q71" s="6"/>
      <c r="R71" s="6"/>
      <c r="S71" s="6"/>
      <c r="T71" s="6"/>
      <c r="U71" s="35"/>
      <c r="V71" s="6"/>
      <c r="W71" s="6"/>
      <c r="X71" s="6"/>
      <c r="Y71" s="6"/>
      <c r="Z71" s="6"/>
      <c r="AA71" s="35"/>
      <c r="AB71" s="6"/>
      <c r="AC71" s="6"/>
      <c r="AD71" s="6"/>
    </row>
    <row r="72" spans="1:30" x14ac:dyDescent="0.35">
      <c r="A72" s="8" t="str">
        <f>IF(AND(AC65&lt;&gt;365,AC65&lt;&gt;366),"If NO, then please double check the dates in columns A and B","")</f>
        <v>If NO, then please double check the dates in columns A and B</v>
      </c>
      <c r="G72" s="227" t="s">
        <v>58</v>
      </c>
      <c r="H72" s="228"/>
      <c r="I72" s="80" t="s">
        <v>13</v>
      </c>
      <c r="J72" s="86" t="str">
        <f>IF(AND(AC65&gt;0,AC65&lt;366,O68=1),ROUND(SUM(J54:J64)/(SUM(AC54:AC64))*366+SUM(J65:J68),2),"")</f>
        <v/>
      </c>
      <c r="L72" s="6"/>
      <c r="M72" s="6"/>
      <c r="N72" s="6"/>
      <c r="O72" s="6"/>
      <c r="P72" s="6"/>
      <c r="Q72" s="6"/>
      <c r="R72" s="6"/>
      <c r="S72" s="6"/>
      <c r="T72" s="6"/>
      <c r="U72" s="35"/>
      <c r="V72" s="6"/>
      <c r="W72" s="6"/>
      <c r="X72" s="6"/>
      <c r="Y72" s="6"/>
      <c r="Z72" s="6"/>
      <c r="AA72" s="35"/>
      <c r="AB72" s="6"/>
      <c r="AC72" s="6"/>
      <c r="AD72" s="6"/>
    </row>
    <row r="73" spans="1:30" x14ac:dyDescent="0.35">
      <c r="J73" s="12">
        <f>MAX(B54:B64)</f>
        <v>0</v>
      </c>
    </row>
    <row r="74" spans="1:30" ht="16" thickBot="1" x14ac:dyDescent="0.4">
      <c r="A74" s="15" t="s">
        <v>69</v>
      </c>
    </row>
    <row r="75" spans="1:30" ht="14.25" customHeight="1" thickBot="1" x14ac:dyDescent="0.4">
      <c r="A75" s="135"/>
      <c r="B75" s="136"/>
      <c r="C75" s="137"/>
      <c r="D75" s="190" t="s">
        <v>32</v>
      </c>
      <c r="E75" s="191"/>
      <c r="F75" s="192"/>
      <c r="G75" s="190" t="s">
        <v>33</v>
      </c>
      <c r="H75" s="191"/>
      <c r="I75" s="192"/>
      <c r="J75" s="136"/>
      <c r="K75" s="138"/>
      <c r="L75" s="138"/>
      <c r="M75" s="133" t="s">
        <v>47</v>
      </c>
      <c r="N75" s="132" t="s">
        <v>48</v>
      </c>
      <c r="O75" s="132" t="s">
        <v>29</v>
      </c>
      <c r="P75" s="201" t="s">
        <v>49</v>
      </c>
      <c r="Q75" s="201"/>
      <c r="R75" s="201" t="s">
        <v>50</v>
      </c>
      <c r="S75" s="14" t="s">
        <v>20</v>
      </c>
      <c r="T75" s="130" t="s">
        <v>51</v>
      </c>
      <c r="U75" s="14" t="s">
        <v>22</v>
      </c>
      <c r="V75" s="133" t="s">
        <v>52</v>
      </c>
      <c r="W75" s="133" t="s">
        <v>53</v>
      </c>
      <c r="X75" s="139" t="s">
        <v>54</v>
      </c>
      <c r="Y75" s="14" t="s">
        <v>26</v>
      </c>
      <c r="Z75" s="14" t="s">
        <v>27</v>
      </c>
      <c r="AA75" s="133" t="s">
        <v>28</v>
      </c>
      <c r="AB75" s="133" t="s">
        <v>29</v>
      </c>
      <c r="AC75" s="201" t="s">
        <v>30</v>
      </c>
      <c r="AD75" s="202" t="s">
        <v>31</v>
      </c>
    </row>
    <row r="76" spans="1:30" ht="30" customHeight="1" x14ac:dyDescent="0.35">
      <c r="A76" s="64" t="s">
        <v>8</v>
      </c>
      <c r="B76" s="68" t="s">
        <v>9</v>
      </c>
      <c r="C76" s="69" t="s">
        <v>34</v>
      </c>
      <c r="D76" s="70" t="s">
        <v>35</v>
      </c>
      <c r="E76" s="71" t="s">
        <v>36</v>
      </c>
      <c r="F76" s="72" t="s">
        <v>35</v>
      </c>
      <c r="G76" s="70" t="s">
        <v>35</v>
      </c>
      <c r="H76" s="71" t="s">
        <v>36</v>
      </c>
      <c r="I76" s="72" t="s">
        <v>35</v>
      </c>
      <c r="J76" s="65" t="s">
        <v>13</v>
      </c>
      <c r="L76" s="6"/>
      <c r="M76" s="130" t="s">
        <v>37</v>
      </c>
      <c r="N76" s="130" t="s">
        <v>38</v>
      </c>
      <c r="O76" s="130" t="s">
        <v>39</v>
      </c>
      <c r="P76" s="130" t="s">
        <v>37</v>
      </c>
      <c r="Q76" s="130" t="s">
        <v>39</v>
      </c>
      <c r="R76" s="201"/>
      <c r="S76" s="14"/>
      <c r="T76" s="130"/>
      <c r="U76" s="14"/>
      <c r="V76" s="130"/>
      <c r="W76" s="130"/>
      <c r="X76" s="139"/>
      <c r="Y76" s="14"/>
      <c r="Z76" s="133" t="s">
        <v>55</v>
      </c>
      <c r="AA76" s="134" t="s">
        <v>56</v>
      </c>
      <c r="AB76" s="133" t="s">
        <v>39</v>
      </c>
      <c r="AC76" s="201"/>
      <c r="AD76" s="202"/>
    </row>
    <row r="77" spans="1:30" x14ac:dyDescent="0.35">
      <c r="A77" s="57"/>
      <c r="B77" s="62"/>
      <c r="C77" s="58"/>
      <c r="D77" s="59"/>
      <c r="E77" s="59"/>
      <c r="F77" s="59"/>
      <c r="G77" s="59"/>
      <c r="H77" s="59"/>
      <c r="I77" s="59"/>
      <c r="J77" s="81">
        <f>IF(Y77=1,Z77, ROUND(AA77/12*(IF(S77&gt;0,S77,T77+U77)+X77),2))</f>
        <v>0</v>
      </c>
      <c r="L77" s="6"/>
      <c r="M77" s="131">
        <f t="shared" ref="M77:M87" si="57">DAY(A77)</f>
        <v>0</v>
      </c>
      <c r="N77" s="38">
        <f>P77-M77+1</f>
        <v>32</v>
      </c>
      <c r="O77" s="38">
        <f t="shared" ref="O77:O87" si="58">DAY(B77)</f>
        <v>0</v>
      </c>
      <c r="P77" s="38">
        <f t="shared" ref="P77:P87" si="59">IF(OR(MONTH(A77)=1,MONTH(A77)=3,MONTH(A77)=5,MONTH(A77)=7,MONTH(A77)=8,MONTH(A77)=10,MONTH(A77)=12),31,IF(OR(MONTH(A77)=4,MONTH(A77)=6,MONTH(A77)=9,MONTH(A77)=11),30,IF(AND(MONTH(A77)=2,MOD(YEAR(A77),4)&lt;&gt;0),28,IF(AND(MONTH(A77)=2,MOD(YEAR(A77),4)=0),29,0))))</f>
        <v>31</v>
      </c>
      <c r="Q77" s="38">
        <f t="shared" ref="Q77:Q87" si="60">IF(OR(MONTH(B77)=1,MONTH(B77)=3,MONTH(B77)=5,MONTH(B77)=7,MONTH(B77)=8,MONTH(B77)=10,MONTH(B77)=12),31,IF(OR(MONTH(B77)=4,MONTH(B77)=6,MONTH(B77)=9,MONTH(B77)=11),30,IF(AND(MONTH(B77)=2,MOD(YEAR(B77),4)&lt;&gt;0),28,IF(AND(MONTH(B77)=2,MOD(YEAR(B77),4)=0),29,0))))</f>
        <v>31</v>
      </c>
      <c r="R77" s="38">
        <f>IF(P77=Q77,1,0)</f>
        <v>1</v>
      </c>
      <c r="S77" s="38">
        <f t="shared" ref="S77:S87" si="61">IF(AND(X77=0,R77=1),AC77/Q77,0)</f>
        <v>0</v>
      </c>
      <c r="T77" s="144">
        <f t="shared" ref="T77:T87" si="62">IF(N77&lt;&gt;P77,(N77/P77),0)</f>
        <v>1.032258064516129</v>
      </c>
      <c r="U77" s="144">
        <f t="shared" ref="U77:U87" si="63">IF(O77&lt;&gt;Q77,(O77/Q77),IF(B77-A77&gt;Q77,1,0))</f>
        <v>0</v>
      </c>
      <c r="V77" s="38">
        <f t="shared" ref="V77:V87" si="64">B77-A77</f>
        <v>0</v>
      </c>
      <c r="W77" s="38">
        <f t="shared" ref="W77:W87" si="65">IF(V77&gt;P77,1,0)</f>
        <v>0</v>
      </c>
      <c r="X77" s="38">
        <f t="shared" ref="X77:X87" si="66">IF(OR(DAY(A77)=1,AND(DAY(A77)&gt;=1,MONTH(A77)=MONTH(B77))),DATEDIF(A77,B77,"m"),DATEDIF(AD77,B77,"m"))</f>
        <v>0</v>
      </c>
      <c r="Y77" s="38">
        <f t="shared" ref="Y77:Y87" si="67">IF(AND(X77=11,AB77=Q77),1,0)</f>
        <v>0</v>
      </c>
      <c r="Z77" s="142">
        <f t="shared" ref="Z77:Z87" si="68">IF(Y77=1, ROUND((C77+(D77*12)+(E77*12)+(F77*12)+G77+H77+I77),2),0)</f>
        <v>0</v>
      </c>
      <c r="AA77" s="143">
        <f t="shared" ref="AA77:AA87" si="69">ROUND((C77+(D77*12)+(E77*12)+(F77*12)+G77+H77+I77),2)</f>
        <v>0</v>
      </c>
      <c r="AB77" s="35">
        <f t="shared" ref="AB77:AB87" si="70">B77-DATE(YEAR(B77),MONTH(B77),)</f>
        <v>0</v>
      </c>
      <c r="AC77" s="140" t="str">
        <f t="shared" ref="AC77:AC87" si="71">IF(A77="","0",DATEDIF(A77,B77,"D")+1)</f>
        <v>0</v>
      </c>
      <c r="AD77" s="141">
        <f t="shared" ref="AD77:AD87" si="72">IF(A77="",0,EOMONTH(A77,0)+1)</f>
        <v>0</v>
      </c>
    </row>
    <row r="78" spans="1:30" x14ac:dyDescent="0.35">
      <c r="A78" s="57"/>
      <c r="B78" s="62"/>
      <c r="C78" s="58"/>
      <c r="D78" s="59"/>
      <c r="E78" s="59"/>
      <c r="F78" s="59"/>
      <c r="G78" s="59"/>
      <c r="H78" s="59"/>
      <c r="I78" s="59"/>
      <c r="J78" s="81">
        <f t="shared" ref="J78:J87" si="73">IF(Y78=1,Z78, ROUND(AA78/12*(IF(S78&gt;0,S78,T78+U78)+X78),2))</f>
        <v>0</v>
      </c>
      <c r="L78" s="6"/>
      <c r="M78" s="131">
        <f t="shared" si="57"/>
        <v>0</v>
      </c>
      <c r="N78" s="38">
        <f t="shared" ref="N78:N87" si="74">P78-M78+1</f>
        <v>32</v>
      </c>
      <c r="O78" s="38">
        <f t="shared" si="58"/>
        <v>0</v>
      </c>
      <c r="P78" s="38">
        <f t="shared" si="59"/>
        <v>31</v>
      </c>
      <c r="Q78" s="38">
        <f t="shared" si="60"/>
        <v>31</v>
      </c>
      <c r="R78" s="38">
        <f t="shared" ref="R78:R87" si="75">IF(P78=Q78,1,0)</f>
        <v>1</v>
      </c>
      <c r="S78" s="38">
        <f t="shared" si="61"/>
        <v>0</v>
      </c>
      <c r="T78" s="144">
        <f t="shared" si="62"/>
        <v>1.032258064516129</v>
      </c>
      <c r="U78" s="144">
        <f t="shared" si="63"/>
        <v>0</v>
      </c>
      <c r="V78" s="38">
        <f t="shared" si="64"/>
        <v>0</v>
      </c>
      <c r="W78" s="38">
        <f t="shared" si="65"/>
        <v>0</v>
      </c>
      <c r="X78" s="38">
        <f t="shared" si="66"/>
        <v>0</v>
      </c>
      <c r="Y78" s="38">
        <f t="shared" si="67"/>
        <v>0</v>
      </c>
      <c r="Z78" s="142">
        <f t="shared" si="68"/>
        <v>0</v>
      </c>
      <c r="AA78" s="143">
        <f t="shared" si="69"/>
        <v>0</v>
      </c>
      <c r="AB78" s="35">
        <f t="shared" si="70"/>
        <v>0</v>
      </c>
      <c r="AC78" s="140" t="str">
        <f t="shared" si="71"/>
        <v>0</v>
      </c>
      <c r="AD78" s="141">
        <f t="shared" si="72"/>
        <v>0</v>
      </c>
    </row>
    <row r="79" spans="1:30" x14ac:dyDescent="0.35">
      <c r="A79" s="57"/>
      <c r="B79" s="62"/>
      <c r="C79" s="58"/>
      <c r="D79" s="59"/>
      <c r="E79" s="59"/>
      <c r="F79" s="59"/>
      <c r="G79" s="59"/>
      <c r="H79" s="59"/>
      <c r="I79" s="59"/>
      <c r="J79" s="81">
        <f t="shared" si="73"/>
        <v>0</v>
      </c>
      <c r="L79" s="6"/>
      <c r="M79" s="131">
        <f t="shared" si="57"/>
        <v>0</v>
      </c>
      <c r="N79" s="38">
        <f t="shared" si="74"/>
        <v>32</v>
      </c>
      <c r="O79" s="38">
        <f t="shared" si="58"/>
        <v>0</v>
      </c>
      <c r="P79" s="38">
        <f t="shared" si="59"/>
        <v>31</v>
      </c>
      <c r="Q79" s="38">
        <f t="shared" si="60"/>
        <v>31</v>
      </c>
      <c r="R79" s="38">
        <f t="shared" si="75"/>
        <v>1</v>
      </c>
      <c r="S79" s="38">
        <f t="shared" si="61"/>
        <v>0</v>
      </c>
      <c r="T79" s="144">
        <f t="shared" si="62"/>
        <v>1.032258064516129</v>
      </c>
      <c r="U79" s="144">
        <f t="shared" si="63"/>
        <v>0</v>
      </c>
      <c r="V79" s="38">
        <f t="shared" si="64"/>
        <v>0</v>
      </c>
      <c r="W79" s="38">
        <f t="shared" si="65"/>
        <v>0</v>
      </c>
      <c r="X79" s="38">
        <f t="shared" si="66"/>
        <v>0</v>
      </c>
      <c r="Y79" s="38">
        <f t="shared" si="67"/>
        <v>0</v>
      </c>
      <c r="Z79" s="142">
        <f t="shared" si="68"/>
        <v>0</v>
      </c>
      <c r="AA79" s="143">
        <f t="shared" si="69"/>
        <v>0</v>
      </c>
      <c r="AB79" s="35">
        <f t="shared" si="70"/>
        <v>0</v>
      </c>
      <c r="AC79" s="140" t="str">
        <f t="shared" si="71"/>
        <v>0</v>
      </c>
      <c r="AD79" s="141">
        <f t="shared" si="72"/>
        <v>0</v>
      </c>
    </row>
    <row r="80" spans="1:30" x14ac:dyDescent="0.35">
      <c r="A80" s="57"/>
      <c r="B80" s="62"/>
      <c r="C80" s="58"/>
      <c r="D80" s="59"/>
      <c r="E80" s="59"/>
      <c r="F80" s="59"/>
      <c r="G80" s="59"/>
      <c r="H80" s="59"/>
      <c r="I80" s="59"/>
      <c r="J80" s="81">
        <f t="shared" si="73"/>
        <v>0</v>
      </c>
      <c r="L80" s="6"/>
      <c r="M80" s="131">
        <f t="shared" si="57"/>
        <v>0</v>
      </c>
      <c r="N80" s="38">
        <f t="shared" si="74"/>
        <v>32</v>
      </c>
      <c r="O80" s="38">
        <f t="shared" si="58"/>
        <v>0</v>
      </c>
      <c r="P80" s="38">
        <f t="shared" si="59"/>
        <v>31</v>
      </c>
      <c r="Q80" s="38">
        <f t="shared" si="60"/>
        <v>31</v>
      </c>
      <c r="R80" s="38">
        <f t="shared" si="75"/>
        <v>1</v>
      </c>
      <c r="S80" s="38">
        <f t="shared" si="61"/>
        <v>0</v>
      </c>
      <c r="T80" s="144">
        <f t="shared" si="62"/>
        <v>1.032258064516129</v>
      </c>
      <c r="U80" s="144">
        <f t="shared" si="63"/>
        <v>0</v>
      </c>
      <c r="V80" s="38">
        <f t="shared" si="64"/>
        <v>0</v>
      </c>
      <c r="W80" s="38">
        <f t="shared" si="65"/>
        <v>0</v>
      </c>
      <c r="X80" s="38">
        <f t="shared" si="66"/>
        <v>0</v>
      </c>
      <c r="Y80" s="38">
        <f t="shared" si="67"/>
        <v>0</v>
      </c>
      <c r="Z80" s="142">
        <f t="shared" si="68"/>
        <v>0</v>
      </c>
      <c r="AA80" s="143">
        <f t="shared" si="69"/>
        <v>0</v>
      </c>
      <c r="AB80" s="35">
        <f t="shared" si="70"/>
        <v>0</v>
      </c>
      <c r="AC80" s="140" t="str">
        <f t="shared" si="71"/>
        <v>0</v>
      </c>
      <c r="AD80" s="141">
        <f t="shared" si="72"/>
        <v>0</v>
      </c>
    </row>
    <row r="81" spans="1:30" x14ac:dyDescent="0.35">
      <c r="A81" s="57"/>
      <c r="B81" s="62"/>
      <c r="C81" s="58"/>
      <c r="D81" s="59"/>
      <c r="E81" s="59"/>
      <c r="F81" s="59"/>
      <c r="G81" s="59"/>
      <c r="H81" s="59"/>
      <c r="I81" s="59"/>
      <c r="J81" s="81">
        <f t="shared" si="73"/>
        <v>0</v>
      </c>
      <c r="L81" s="6"/>
      <c r="M81" s="131">
        <f t="shared" si="57"/>
        <v>0</v>
      </c>
      <c r="N81" s="38">
        <f t="shared" si="74"/>
        <v>32</v>
      </c>
      <c r="O81" s="38">
        <f t="shared" si="58"/>
        <v>0</v>
      </c>
      <c r="P81" s="38">
        <f t="shared" si="59"/>
        <v>31</v>
      </c>
      <c r="Q81" s="38">
        <f t="shared" si="60"/>
        <v>31</v>
      </c>
      <c r="R81" s="38">
        <f t="shared" si="75"/>
        <v>1</v>
      </c>
      <c r="S81" s="38">
        <f t="shared" si="61"/>
        <v>0</v>
      </c>
      <c r="T81" s="144">
        <f t="shared" si="62"/>
        <v>1.032258064516129</v>
      </c>
      <c r="U81" s="144">
        <f t="shared" si="63"/>
        <v>0</v>
      </c>
      <c r="V81" s="38">
        <f t="shared" si="64"/>
        <v>0</v>
      </c>
      <c r="W81" s="38">
        <f t="shared" si="65"/>
        <v>0</v>
      </c>
      <c r="X81" s="38">
        <f t="shared" si="66"/>
        <v>0</v>
      </c>
      <c r="Y81" s="38">
        <f t="shared" si="67"/>
        <v>0</v>
      </c>
      <c r="Z81" s="142">
        <f t="shared" si="68"/>
        <v>0</v>
      </c>
      <c r="AA81" s="143">
        <f t="shared" si="69"/>
        <v>0</v>
      </c>
      <c r="AB81" s="35">
        <f t="shared" si="70"/>
        <v>0</v>
      </c>
      <c r="AC81" s="140" t="str">
        <f t="shared" si="71"/>
        <v>0</v>
      </c>
      <c r="AD81" s="141">
        <f t="shared" si="72"/>
        <v>0</v>
      </c>
    </row>
    <row r="82" spans="1:30" x14ac:dyDescent="0.35">
      <c r="A82" s="57"/>
      <c r="B82" s="62"/>
      <c r="C82" s="58"/>
      <c r="D82" s="59"/>
      <c r="E82" s="59"/>
      <c r="F82" s="59"/>
      <c r="G82" s="59"/>
      <c r="H82" s="59"/>
      <c r="I82" s="59"/>
      <c r="J82" s="81">
        <f t="shared" si="73"/>
        <v>0</v>
      </c>
      <c r="L82" s="6"/>
      <c r="M82" s="131">
        <f t="shared" si="57"/>
        <v>0</v>
      </c>
      <c r="N82" s="38">
        <f t="shared" si="74"/>
        <v>32</v>
      </c>
      <c r="O82" s="38">
        <f t="shared" si="58"/>
        <v>0</v>
      </c>
      <c r="P82" s="38">
        <f t="shared" si="59"/>
        <v>31</v>
      </c>
      <c r="Q82" s="38">
        <f t="shared" si="60"/>
        <v>31</v>
      </c>
      <c r="R82" s="38">
        <f t="shared" si="75"/>
        <v>1</v>
      </c>
      <c r="S82" s="38">
        <f t="shared" si="61"/>
        <v>0</v>
      </c>
      <c r="T82" s="144">
        <f t="shared" si="62"/>
        <v>1.032258064516129</v>
      </c>
      <c r="U82" s="144">
        <f t="shared" si="63"/>
        <v>0</v>
      </c>
      <c r="V82" s="38">
        <f t="shared" si="64"/>
        <v>0</v>
      </c>
      <c r="W82" s="38">
        <f t="shared" si="65"/>
        <v>0</v>
      </c>
      <c r="X82" s="38">
        <f t="shared" si="66"/>
        <v>0</v>
      </c>
      <c r="Y82" s="38">
        <f t="shared" si="67"/>
        <v>0</v>
      </c>
      <c r="Z82" s="142">
        <f t="shared" si="68"/>
        <v>0</v>
      </c>
      <c r="AA82" s="143">
        <f t="shared" si="69"/>
        <v>0</v>
      </c>
      <c r="AB82" s="35">
        <f t="shared" si="70"/>
        <v>0</v>
      </c>
      <c r="AC82" s="140" t="str">
        <f t="shared" si="71"/>
        <v>0</v>
      </c>
      <c r="AD82" s="141">
        <f t="shared" si="72"/>
        <v>0</v>
      </c>
    </row>
    <row r="83" spans="1:30" x14ac:dyDescent="0.35">
      <c r="A83" s="57"/>
      <c r="B83" s="62"/>
      <c r="C83" s="58"/>
      <c r="D83" s="59"/>
      <c r="E83" s="59"/>
      <c r="F83" s="59"/>
      <c r="G83" s="59"/>
      <c r="H83" s="59"/>
      <c r="I83" s="59"/>
      <c r="J83" s="81">
        <f t="shared" si="73"/>
        <v>0</v>
      </c>
      <c r="L83" s="6"/>
      <c r="M83" s="131">
        <f t="shared" si="57"/>
        <v>0</v>
      </c>
      <c r="N83" s="38">
        <f t="shared" si="74"/>
        <v>32</v>
      </c>
      <c r="O83" s="38">
        <f t="shared" si="58"/>
        <v>0</v>
      </c>
      <c r="P83" s="38">
        <f t="shared" si="59"/>
        <v>31</v>
      </c>
      <c r="Q83" s="38">
        <f t="shared" si="60"/>
        <v>31</v>
      </c>
      <c r="R83" s="38">
        <f t="shared" si="75"/>
        <v>1</v>
      </c>
      <c r="S83" s="38">
        <f t="shared" si="61"/>
        <v>0</v>
      </c>
      <c r="T83" s="144">
        <f t="shared" si="62"/>
        <v>1.032258064516129</v>
      </c>
      <c r="U83" s="144">
        <f t="shared" si="63"/>
        <v>0</v>
      </c>
      <c r="V83" s="38">
        <f t="shared" si="64"/>
        <v>0</v>
      </c>
      <c r="W83" s="38">
        <f t="shared" si="65"/>
        <v>0</v>
      </c>
      <c r="X83" s="38">
        <f t="shared" si="66"/>
        <v>0</v>
      </c>
      <c r="Y83" s="38">
        <f t="shared" si="67"/>
        <v>0</v>
      </c>
      <c r="Z83" s="142">
        <f t="shared" si="68"/>
        <v>0</v>
      </c>
      <c r="AA83" s="143">
        <f t="shared" si="69"/>
        <v>0</v>
      </c>
      <c r="AB83" s="35">
        <f t="shared" si="70"/>
        <v>0</v>
      </c>
      <c r="AC83" s="140" t="str">
        <f t="shared" si="71"/>
        <v>0</v>
      </c>
      <c r="AD83" s="141">
        <f t="shared" si="72"/>
        <v>0</v>
      </c>
    </row>
    <row r="84" spans="1:30" x14ac:dyDescent="0.35">
      <c r="A84" s="57"/>
      <c r="B84" s="62"/>
      <c r="C84" s="58"/>
      <c r="D84" s="59"/>
      <c r="E84" s="59"/>
      <c r="F84" s="59"/>
      <c r="G84" s="59"/>
      <c r="H84" s="59"/>
      <c r="I84" s="59"/>
      <c r="J84" s="81">
        <f t="shared" si="73"/>
        <v>0</v>
      </c>
      <c r="L84" s="6"/>
      <c r="M84" s="131">
        <f t="shared" si="57"/>
        <v>0</v>
      </c>
      <c r="N84" s="38">
        <f t="shared" si="74"/>
        <v>32</v>
      </c>
      <c r="O84" s="38">
        <f t="shared" si="58"/>
        <v>0</v>
      </c>
      <c r="P84" s="38">
        <f t="shared" si="59"/>
        <v>31</v>
      </c>
      <c r="Q84" s="38">
        <f t="shared" si="60"/>
        <v>31</v>
      </c>
      <c r="R84" s="38">
        <f t="shared" si="75"/>
        <v>1</v>
      </c>
      <c r="S84" s="38">
        <f t="shared" si="61"/>
        <v>0</v>
      </c>
      <c r="T84" s="144">
        <f t="shared" si="62"/>
        <v>1.032258064516129</v>
      </c>
      <c r="U84" s="144">
        <f t="shared" si="63"/>
        <v>0</v>
      </c>
      <c r="V84" s="38">
        <f t="shared" si="64"/>
        <v>0</v>
      </c>
      <c r="W84" s="38">
        <f t="shared" si="65"/>
        <v>0</v>
      </c>
      <c r="X84" s="38">
        <f t="shared" si="66"/>
        <v>0</v>
      </c>
      <c r="Y84" s="38">
        <f t="shared" si="67"/>
        <v>0</v>
      </c>
      <c r="Z84" s="142">
        <f t="shared" si="68"/>
        <v>0</v>
      </c>
      <c r="AA84" s="143">
        <f t="shared" si="69"/>
        <v>0</v>
      </c>
      <c r="AB84" s="35">
        <f t="shared" si="70"/>
        <v>0</v>
      </c>
      <c r="AC84" s="140" t="str">
        <f t="shared" si="71"/>
        <v>0</v>
      </c>
      <c r="AD84" s="141">
        <f t="shared" si="72"/>
        <v>0</v>
      </c>
    </row>
    <row r="85" spans="1:30" x14ac:dyDescent="0.35">
      <c r="A85" s="57"/>
      <c r="B85" s="62"/>
      <c r="C85" s="58"/>
      <c r="D85" s="59"/>
      <c r="E85" s="59"/>
      <c r="F85" s="59"/>
      <c r="G85" s="59"/>
      <c r="H85" s="59"/>
      <c r="I85" s="59"/>
      <c r="J85" s="81">
        <f t="shared" si="73"/>
        <v>0</v>
      </c>
      <c r="L85" s="6"/>
      <c r="M85" s="131">
        <f t="shared" si="57"/>
        <v>0</v>
      </c>
      <c r="N85" s="38">
        <f t="shared" si="74"/>
        <v>32</v>
      </c>
      <c r="O85" s="38">
        <f t="shared" si="58"/>
        <v>0</v>
      </c>
      <c r="P85" s="38">
        <f t="shared" si="59"/>
        <v>31</v>
      </c>
      <c r="Q85" s="38">
        <f t="shared" si="60"/>
        <v>31</v>
      </c>
      <c r="R85" s="38">
        <f t="shared" si="75"/>
        <v>1</v>
      </c>
      <c r="S85" s="38">
        <f t="shared" si="61"/>
        <v>0</v>
      </c>
      <c r="T85" s="144">
        <f t="shared" si="62"/>
        <v>1.032258064516129</v>
      </c>
      <c r="U85" s="144">
        <f t="shared" si="63"/>
        <v>0</v>
      </c>
      <c r="V85" s="38">
        <f t="shared" si="64"/>
        <v>0</v>
      </c>
      <c r="W85" s="38">
        <f t="shared" si="65"/>
        <v>0</v>
      </c>
      <c r="X85" s="38">
        <f t="shared" si="66"/>
        <v>0</v>
      </c>
      <c r="Y85" s="38">
        <f t="shared" si="67"/>
        <v>0</v>
      </c>
      <c r="Z85" s="142">
        <f t="shared" si="68"/>
        <v>0</v>
      </c>
      <c r="AA85" s="143">
        <f t="shared" si="69"/>
        <v>0</v>
      </c>
      <c r="AB85" s="35">
        <f t="shared" si="70"/>
        <v>0</v>
      </c>
      <c r="AC85" s="140" t="str">
        <f t="shared" si="71"/>
        <v>0</v>
      </c>
      <c r="AD85" s="141">
        <f t="shared" si="72"/>
        <v>0</v>
      </c>
    </row>
    <row r="86" spans="1:30" x14ac:dyDescent="0.35">
      <c r="A86" s="57"/>
      <c r="B86" s="62"/>
      <c r="C86" s="58"/>
      <c r="D86" s="59"/>
      <c r="E86" s="59"/>
      <c r="F86" s="59"/>
      <c r="G86" s="59"/>
      <c r="H86" s="59"/>
      <c r="I86" s="59"/>
      <c r="J86" s="81">
        <f t="shared" si="73"/>
        <v>0</v>
      </c>
      <c r="L86" s="6"/>
      <c r="M86" s="131">
        <f t="shared" si="57"/>
        <v>0</v>
      </c>
      <c r="N86" s="38">
        <f t="shared" si="74"/>
        <v>32</v>
      </c>
      <c r="O86" s="38">
        <f t="shared" si="58"/>
        <v>0</v>
      </c>
      <c r="P86" s="38">
        <f t="shared" si="59"/>
        <v>31</v>
      </c>
      <c r="Q86" s="38">
        <f t="shared" si="60"/>
        <v>31</v>
      </c>
      <c r="R86" s="38">
        <f t="shared" si="75"/>
        <v>1</v>
      </c>
      <c r="S86" s="38">
        <f t="shared" si="61"/>
        <v>0</v>
      </c>
      <c r="T86" s="144">
        <f t="shared" si="62"/>
        <v>1.032258064516129</v>
      </c>
      <c r="U86" s="144">
        <f t="shared" si="63"/>
        <v>0</v>
      </c>
      <c r="V86" s="38">
        <f t="shared" si="64"/>
        <v>0</v>
      </c>
      <c r="W86" s="38">
        <f t="shared" si="65"/>
        <v>0</v>
      </c>
      <c r="X86" s="38">
        <f t="shared" si="66"/>
        <v>0</v>
      </c>
      <c r="Y86" s="38">
        <f t="shared" si="67"/>
        <v>0</v>
      </c>
      <c r="Z86" s="142">
        <f t="shared" si="68"/>
        <v>0</v>
      </c>
      <c r="AA86" s="143">
        <f t="shared" si="69"/>
        <v>0</v>
      </c>
      <c r="AB86" s="35">
        <f t="shared" si="70"/>
        <v>0</v>
      </c>
      <c r="AC86" s="140" t="str">
        <f t="shared" si="71"/>
        <v>0</v>
      </c>
      <c r="AD86" s="141">
        <f t="shared" si="72"/>
        <v>0</v>
      </c>
    </row>
    <row r="87" spans="1:30" x14ac:dyDescent="0.35">
      <c r="A87" s="57"/>
      <c r="B87" s="62"/>
      <c r="C87" s="58"/>
      <c r="D87" s="59"/>
      <c r="E87" s="59"/>
      <c r="F87" s="59"/>
      <c r="G87" s="59"/>
      <c r="H87" s="59"/>
      <c r="I87" s="59"/>
      <c r="J87" s="81">
        <f t="shared" si="73"/>
        <v>0</v>
      </c>
      <c r="L87" s="6"/>
      <c r="M87" s="131">
        <f t="shared" si="57"/>
        <v>0</v>
      </c>
      <c r="N87" s="38">
        <f t="shared" si="74"/>
        <v>32</v>
      </c>
      <c r="O87" s="38">
        <f t="shared" si="58"/>
        <v>0</v>
      </c>
      <c r="P87" s="38">
        <f t="shared" si="59"/>
        <v>31</v>
      </c>
      <c r="Q87" s="38">
        <f t="shared" si="60"/>
        <v>31</v>
      </c>
      <c r="R87" s="38">
        <f t="shared" si="75"/>
        <v>1</v>
      </c>
      <c r="S87" s="38">
        <f t="shared" si="61"/>
        <v>0</v>
      </c>
      <c r="T87" s="144">
        <f t="shared" si="62"/>
        <v>1.032258064516129</v>
      </c>
      <c r="U87" s="144">
        <f t="shared" si="63"/>
        <v>0</v>
      </c>
      <c r="V87" s="38">
        <f t="shared" si="64"/>
        <v>0</v>
      </c>
      <c r="W87" s="38">
        <f t="shared" si="65"/>
        <v>0</v>
      </c>
      <c r="X87" s="38">
        <f t="shared" si="66"/>
        <v>0</v>
      </c>
      <c r="Y87" s="38">
        <f t="shared" si="67"/>
        <v>0</v>
      </c>
      <c r="Z87" s="142">
        <f t="shared" si="68"/>
        <v>0</v>
      </c>
      <c r="AA87" s="143">
        <f t="shared" si="69"/>
        <v>0</v>
      </c>
      <c r="AB87" s="35">
        <f t="shared" si="70"/>
        <v>0</v>
      </c>
      <c r="AC87" s="140" t="str">
        <f t="shared" si="71"/>
        <v>0</v>
      </c>
      <c r="AD87" s="141">
        <f t="shared" si="72"/>
        <v>0</v>
      </c>
    </row>
    <row r="88" spans="1:30" x14ac:dyDescent="0.35">
      <c r="A88" s="73"/>
      <c r="B88" s="73"/>
      <c r="C88" s="74"/>
      <c r="D88" s="74"/>
      <c r="E88" s="4"/>
      <c r="F88" s="4"/>
      <c r="G88" s="194" t="s">
        <v>14</v>
      </c>
      <c r="H88" s="195"/>
      <c r="I88" s="196"/>
      <c r="J88" s="60"/>
      <c r="L88" s="6"/>
      <c r="M88" s="35"/>
      <c r="N88" s="35"/>
      <c r="O88" s="35"/>
      <c r="P88" s="35"/>
      <c r="Q88" s="35"/>
      <c r="R88" s="35"/>
      <c r="S88" s="35"/>
      <c r="T88" s="35"/>
      <c r="U88" s="35"/>
      <c r="V88" s="35"/>
      <c r="W88" s="35"/>
      <c r="X88" s="35"/>
      <c r="Y88" s="35"/>
      <c r="Z88" s="35"/>
      <c r="AA88" s="35"/>
      <c r="AB88" s="35"/>
      <c r="AC88" s="35">
        <f>SUM(AC77:AC87)</f>
        <v>0</v>
      </c>
      <c r="AD88" s="35"/>
    </row>
    <row r="89" spans="1:30" x14ac:dyDescent="0.35">
      <c r="C89" s="74"/>
      <c r="D89" s="74"/>
      <c r="E89" s="4"/>
      <c r="F89" s="4"/>
      <c r="G89" s="194" t="s">
        <v>14</v>
      </c>
      <c r="H89" s="195"/>
      <c r="I89" s="196"/>
      <c r="J89" s="61"/>
      <c r="L89" s="6"/>
      <c r="M89" s="35"/>
      <c r="N89" s="35"/>
      <c r="O89" s="35"/>
      <c r="P89" s="35"/>
      <c r="Q89" s="35"/>
      <c r="R89" s="35"/>
      <c r="S89" s="35"/>
      <c r="T89" s="35"/>
      <c r="U89" s="35"/>
      <c r="V89" s="35"/>
      <c r="W89" s="6"/>
      <c r="X89" s="6"/>
      <c r="Y89" s="35"/>
      <c r="Z89" s="35"/>
      <c r="AA89" s="35"/>
      <c r="AB89" s="35"/>
      <c r="AC89" s="35"/>
      <c r="AD89" s="35"/>
    </row>
    <row r="90" spans="1:30" x14ac:dyDescent="0.35">
      <c r="B90" s="4"/>
      <c r="C90" s="4"/>
      <c r="D90" s="4"/>
      <c r="E90" s="4"/>
      <c r="F90" s="4"/>
      <c r="G90" s="194" t="s">
        <v>14</v>
      </c>
      <c r="H90" s="195"/>
      <c r="I90" s="196"/>
      <c r="J90" s="61"/>
      <c r="L90" s="6"/>
      <c r="M90" s="35"/>
      <c r="N90" s="35"/>
      <c r="O90" s="35" t="s">
        <v>43</v>
      </c>
      <c r="P90" s="35"/>
      <c r="Q90" s="35"/>
      <c r="R90" s="35"/>
      <c r="S90" s="35"/>
      <c r="T90" s="35"/>
      <c r="U90" s="35"/>
      <c r="V90" s="35"/>
      <c r="W90" s="6"/>
      <c r="X90" s="6"/>
      <c r="Y90" s="35"/>
      <c r="Z90" s="35"/>
      <c r="AA90" s="35"/>
      <c r="AB90" s="35"/>
      <c r="AC90" s="35"/>
      <c r="AD90" s="35"/>
    </row>
    <row r="91" spans="1:30" x14ac:dyDescent="0.35">
      <c r="B91" s="4"/>
      <c r="C91" s="4"/>
      <c r="D91" s="4"/>
      <c r="E91" s="4"/>
      <c r="F91" s="4"/>
      <c r="G91" s="194" t="s">
        <v>14</v>
      </c>
      <c r="H91" s="195"/>
      <c r="I91" s="196"/>
      <c r="J91" s="61"/>
      <c r="L91" s="6"/>
      <c r="M91" s="35"/>
      <c r="N91" s="35"/>
      <c r="O91" s="35">
        <f>IF(AND(OR(MOD(YEAR(A77),4)=0,MOD(YEAR(B77),4)=0),AND(A77&lt;=DATE(IF(ROUND(MOD(YEAR(A77),4)=0,2),YEAR(A77),YEAR(B77)),2,29),B77&gt;=DATE(IF(ROUND(MOD(YEAR(A77),4)=0,2),YEAR(A77),YEAR(B77)),2,29))),1,IF(AND(OR(MOD(YEAR(A78),4)=0,MOD(YEAR(B78),4)=0),AND(A78&lt;=DATE(IF(ROUND(MOD(YEAR(A78),4)=0,2),YEAR(A78),YEAR(B78)),2,29),B78&gt;=DATE(IF(ROUND(MOD(YEAR(A78),4)=0,2),YEAR(A78),YEAR(B78)),2,29))),1,IF(AND(OR(MOD(YEAR(A79),4)=0,MOD(YEAR(B79),4)=0),AND(A79&lt;=DATE(IF(ROUND(MOD(YEAR(A79),4)=0,2),YEAR(A79),YEAR(B79)),2,29),B79&gt;=DATE(IF(ROUND(MOD(YEAR(A79),4)=0,2),YEAR(A79),YEAR(B79)),2,29))),1,IF(AND(OR(MOD(YEAR(A80),4)=0,MOD(YEAR(B80),4)=0),AND(A80&lt;=DATE(IF(ROUND(MOD(YEAR(A80),4)=0,2),YEAR(A80),YEAR(B80)),2,29),B80&gt;=DATE(IF(ROUND(MOD(YEAR(A80),4)=0,2),YEAR(A80),YEAR(B80)),2,29))),1,IF(AND(OR(MOD(YEAR(A81),4)=0,MOD(YEAR(B81),4)=0),AND(A81&lt;=DATE(IF(ROUND(MOD(YEAR(A81),4)=0,2),YEAR(A81),YEAR(B81)),2,29),B81&gt;=DATE(IF(ROUND(MOD(YEAR(A81),4)=0,2),YEAR(A81),YEAR(B81)),2,29))),1,IF(AND(OR(MOD(YEAR(A82),4)=0,MOD(YEAR(B82),4)=0),AND(A82&lt;=DATE(IF(ROUND(MOD(YEAR(A82),4)=0,2),YEAR(A82),YEAR(B82)),2,29),B82&gt;=DATE(IF(ROUND(MOD(YEAR(A82),4)=0,2),YEAR(A82),YEAR(B82)),2,29))),1,IF(AND(OR(MOD(YEAR(A83),4)=0,MOD(YEAR(B83),4)=0),AND(A83&lt;=DATE(IF(ROUND(MOD(YEAR(A83),4)=0,2),YEAR(A83),YEAR(B83)),2,29),B83&gt;=DATE(IF(ROUND(MOD(YEAR(A83),4)=0,2),YEAR(A83),YEAR(B83)),2,29))),1,IF(AND(OR(MOD(YEAR(A84),4)=0,MOD(YEAR(B84),4)=0),AND(A84&lt;=DATE(IF(ROUND(MOD(YEAR(A84),4)=0,2),YEAR(A84),YEAR(B84)),2,29),B84&gt;=DATE(IF(ROUND(MOD(YEAR(A84),4)=0,2),YEAR(A84),YEAR(B84)),2,29))),1,IF(AND(OR(MOD(YEAR(A85),4)=0,MOD(YEAR(B85),4)=0),AND(A85&lt;=DATE(IF(ROUND(MOD(YEAR(A85),4)=0,2),YEAR(A85),YEAR(B85)),2,29),B85&gt;=DATE(IF(ROUND(MOD(YEAR(A85),4)=0,2),YEAR(A85),YEAR(B85)),2,29))),1,IF(AND(OR(MOD(YEAR(A86),4)=0,MOD(YEAR(B86),4)=0),AND(A86&lt;=DATE(IF(ROUND(MOD(YEAR(A86),4)=0,2),YEAR(A86),YEAR(B86)),2,29),B86&gt;=DATE(IF(ROUND(MOD(YEAR(A86),4)=0,2),YEAR(A86),YEAR(B86)),2,29))),1,IF(AND(OR(MOD(YEAR(A87),4)=0,MOD(YEAR(B87),4)=0),AND(A87&lt;=DATE(IF(ROUND(MOD(YEAR(A87),4)=0,2),YEAR(A87),YEAR(B87)),2,29),B87&gt;=DATE(IF(ROUND(MOD(YEAR(A87),4)=0,2),YEAR(A87),YEAR(B87)),2,29))),1,0)))))))))))</f>
        <v>0</v>
      </c>
      <c r="P91" s="35">
        <f>IF(AND(O91=1,AC88=365),1,0)</f>
        <v>0</v>
      </c>
      <c r="Q91" s="35"/>
      <c r="R91" s="35"/>
      <c r="S91" s="35"/>
      <c r="T91" s="35"/>
      <c r="U91" s="35"/>
      <c r="V91" s="35"/>
      <c r="W91" s="6"/>
      <c r="X91" s="6"/>
      <c r="Y91" s="35"/>
      <c r="Z91" s="35"/>
      <c r="AA91" s="35"/>
      <c r="AB91" s="35"/>
      <c r="AC91" s="35"/>
      <c r="AD91" s="35"/>
    </row>
    <row r="92" spans="1:30" x14ac:dyDescent="0.35">
      <c r="A92" s="82" t="str">
        <f>IF(AND(AC88&lt;&gt;365,AC88&lt;&gt;366),"DATES DO NOT COVER WHOLE CALENDAR YEAR","")</f>
        <v>DATES DO NOT COVER WHOLE CALENDAR YEAR</v>
      </c>
      <c r="B92" s="75"/>
      <c r="D92" s="4"/>
      <c r="F92" s="7"/>
      <c r="G92" s="197"/>
      <c r="H92" s="198"/>
      <c r="I92" s="76" t="s">
        <v>13</v>
      </c>
      <c r="J92" s="83">
        <f>IF(OR(J94&lt;&gt;"",J95&lt;&gt;""),0,SUM(J77:J87)+SUM(J88:J91))</f>
        <v>0</v>
      </c>
      <c r="L92" s="6"/>
      <c r="M92" s="6"/>
      <c r="N92" s="6"/>
      <c r="O92" s="6"/>
      <c r="P92" s="6"/>
      <c r="Q92" s="6"/>
      <c r="R92" s="6"/>
      <c r="S92" s="6"/>
      <c r="T92" s="6"/>
      <c r="U92" s="35"/>
      <c r="V92" s="6"/>
      <c r="W92" s="6"/>
      <c r="X92" s="6"/>
      <c r="Y92" s="6"/>
      <c r="Z92" s="6"/>
      <c r="AA92" s="35"/>
      <c r="AB92" s="6"/>
      <c r="AC92" s="6"/>
      <c r="AD92" s="6"/>
    </row>
    <row r="93" spans="1:30" x14ac:dyDescent="0.35">
      <c r="A93" s="84" t="str">
        <f>IF(AND(AC88&lt;&gt;365,AC88&lt;&gt;366),"Did the member only work part year?","")</f>
        <v>Did the member only work part year?</v>
      </c>
      <c r="G93" s="199"/>
      <c r="H93" s="200"/>
      <c r="I93" s="77"/>
      <c r="J93" s="78"/>
      <c r="L93" s="6"/>
      <c r="M93" s="6"/>
      <c r="N93" s="6"/>
      <c r="O93" s="6"/>
      <c r="P93" s="6"/>
      <c r="Q93" s="6"/>
      <c r="R93" s="6"/>
      <c r="S93" s="6"/>
      <c r="T93" s="6"/>
      <c r="U93" s="35"/>
      <c r="V93" s="6"/>
      <c r="W93" s="6"/>
      <c r="X93" s="6"/>
      <c r="Y93" s="6"/>
      <c r="Z93" s="6"/>
      <c r="AA93" s="35"/>
      <c r="AB93" s="6"/>
      <c r="AC93" s="6"/>
      <c r="AD93" s="6"/>
    </row>
    <row r="94" spans="1:30" x14ac:dyDescent="0.35">
      <c r="A94" s="35" t="str">
        <f>IF(AND(AC88&lt;&gt;365,AC88&lt;&gt;366),"If YES, then use the FP figures in either J33 or J34 (depending if it is a leap year or not)","")</f>
        <v>If YES, then use the FP figures in either J33 or J34 (depending if it is a leap year or not)</v>
      </c>
      <c r="G94" s="194" t="s">
        <v>57</v>
      </c>
      <c r="H94" s="195"/>
      <c r="I94" s="79" t="s">
        <v>13</v>
      </c>
      <c r="J94" s="85" t="str">
        <f>IF(AND(AC88&gt;0,AC88&lt;=365,J95=""),ROUND(SUM(J77:J87)/(SUM(AC77:AC87))*365+SUM(J88:J91),2),"")</f>
        <v/>
      </c>
      <c r="L94" s="6"/>
      <c r="M94" s="6"/>
      <c r="N94" s="6"/>
      <c r="O94" s="6"/>
      <c r="P94" s="6"/>
      <c r="Q94" s="6"/>
      <c r="R94" s="6"/>
      <c r="S94" s="6"/>
      <c r="T94" s="6"/>
      <c r="U94" s="35"/>
      <c r="V94" s="6"/>
      <c r="W94" s="6"/>
      <c r="X94" s="6"/>
      <c r="Y94" s="6"/>
      <c r="Z94" s="6"/>
      <c r="AA94" s="35"/>
      <c r="AB94" s="6"/>
      <c r="AC94" s="6"/>
      <c r="AD94" s="6"/>
    </row>
    <row r="95" spans="1:30" x14ac:dyDescent="0.35">
      <c r="A95" s="8" t="str">
        <f>IF(AND(AC88&lt;&gt;365,AC88&lt;&gt;366),"If NO, then please double check the dates in columns A and B","")</f>
        <v>If NO, then please double check the dates in columns A and B</v>
      </c>
      <c r="G95" s="227" t="s">
        <v>58</v>
      </c>
      <c r="H95" s="228"/>
      <c r="I95" s="80" t="s">
        <v>13</v>
      </c>
      <c r="J95" s="86" t="str">
        <f>IF(AND(AC88&gt;0,AC88&lt;366,O91=1),ROUND(SUM(J77:J87)/(SUM(AC77:AC87))*366+SUM(J88:J91),2),"")</f>
        <v/>
      </c>
      <c r="L95" s="6"/>
      <c r="M95" s="6"/>
      <c r="N95" s="6"/>
      <c r="O95" s="6"/>
      <c r="P95" s="6"/>
      <c r="Q95" s="6"/>
      <c r="R95" s="6"/>
      <c r="S95" s="6"/>
      <c r="T95" s="6"/>
      <c r="U95" s="35"/>
      <c r="V95" s="6"/>
      <c r="W95" s="6"/>
      <c r="X95" s="6"/>
      <c r="Y95" s="6"/>
      <c r="Z95" s="6"/>
      <c r="AA95" s="35"/>
      <c r="AB95" s="6"/>
      <c r="AC95" s="6"/>
      <c r="AD95" s="6"/>
    </row>
    <row r="96" spans="1:30" x14ac:dyDescent="0.35">
      <c r="J96" s="12">
        <f>MAX(B77:B87)</f>
        <v>0</v>
      </c>
    </row>
    <row r="97" spans="1:30" ht="16" thickBot="1" x14ac:dyDescent="0.4">
      <c r="A97" s="15" t="s">
        <v>70</v>
      </c>
    </row>
    <row r="98" spans="1:30" ht="14.25" customHeight="1" thickBot="1" x14ac:dyDescent="0.4">
      <c r="A98" s="135"/>
      <c r="B98" s="136"/>
      <c r="C98" s="137"/>
      <c r="D98" s="190" t="s">
        <v>32</v>
      </c>
      <c r="E98" s="191"/>
      <c r="F98" s="192"/>
      <c r="G98" s="190" t="s">
        <v>33</v>
      </c>
      <c r="H98" s="191"/>
      <c r="I98" s="192"/>
      <c r="J98" s="136"/>
      <c r="K98" s="138"/>
      <c r="L98" s="138"/>
      <c r="M98" s="133" t="s">
        <v>47</v>
      </c>
      <c r="N98" s="132" t="s">
        <v>48</v>
      </c>
      <c r="O98" s="132" t="s">
        <v>29</v>
      </c>
      <c r="P98" s="201" t="s">
        <v>49</v>
      </c>
      <c r="Q98" s="201"/>
      <c r="R98" s="201" t="s">
        <v>50</v>
      </c>
      <c r="S98" s="14" t="s">
        <v>20</v>
      </c>
      <c r="T98" s="130" t="s">
        <v>51</v>
      </c>
      <c r="U98" s="14" t="s">
        <v>22</v>
      </c>
      <c r="V98" s="133" t="s">
        <v>52</v>
      </c>
      <c r="W98" s="133" t="s">
        <v>53</v>
      </c>
      <c r="X98" s="139" t="s">
        <v>54</v>
      </c>
      <c r="Y98" s="14" t="s">
        <v>26</v>
      </c>
      <c r="Z98" s="14" t="s">
        <v>27</v>
      </c>
      <c r="AA98" s="133" t="s">
        <v>28</v>
      </c>
      <c r="AB98" s="133" t="s">
        <v>29</v>
      </c>
      <c r="AC98" s="201" t="s">
        <v>30</v>
      </c>
      <c r="AD98" s="202" t="s">
        <v>31</v>
      </c>
    </row>
    <row r="99" spans="1:30" ht="30" customHeight="1" x14ac:dyDescent="0.35">
      <c r="A99" s="64" t="s">
        <v>8</v>
      </c>
      <c r="B99" s="68" t="s">
        <v>9</v>
      </c>
      <c r="C99" s="69" t="s">
        <v>34</v>
      </c>
      <c r="D99" s="70" t="s">
        <v>35</v>
      </c>
      <c r="E99" s="71" t="s">
        <v>36</v>
      </c>
      <c r="F99" s="72" t="s">
        <v>35</v>
      </c>
      <c r="G99" s="70" t="s">
        <v>35</v>
      </c>
      <c r="H99" s="71" t="s">
        <v>36</v>
      </c>
      <c r="I99" s="72" t="s">
        <v>35</v>
      </c>
      <c r="J99" s="65" t="s">
        <v>13</v>
      </c>
      <c r="L99" s="6"/>
      <c r="M99" s="130" t="s">
        <v>37</v>
      </c>
      <c r="N99" s="130" t="s">
        <v>38</v>
      </c>
      <c r="O99" s="130" t="s">
        <v>39</v>
      </c>
      <c r="P99" s="130" t="s">
        <v>37</v>
      </c>
      <c r="Q99" s="130" t="s">
        <v>39</v>
      </c>
      <c r="R99" s="201"/>
      <c r="S99" s="14"/>
      <c r="T99" s="130"/>
      <c r="U99" s="14"/>
      <c r="V99" s="130"/>
      <c r="W99" s="130"/>
      <c r="X99" s="139"/>
      <c r="Y99" s="14"/>
      <c r="Z99" s="133" t="s">
        <v>55</v>
      </c>
      <c r="AA99" s="134" t="s">
        <v>56</v>
      </c>
      <c r="AB99" s="133" t="s">
        <v>39</v>
      </c>
      <c r="AC99" s="201"/>
      <c r="AD99" s="202"/>
    </row>
    <row r="100" spans="1:30" x14ac:dyDescent="0.35">
      <c r="A100" s="57"/>
      <c r="B100" s="62"/>
      <c r="C100" s="58"/>
      <c r="D100" s="59"/>
      <c r="E100" s="59"/>
      <c r="F100" s="59"/>
      <c r="G100" s="59"/>
      <c r="H100" s="59"/>
      <c r="I100" s="59"/>
      <c r="J100" s="81">
        <f>IF(Y100=1,Z100, ROUND(AA100/12*(IF(S100&gt;0,S100,T100+U100)+X100),2))</f>
        <v>0</v>
      </c>
      <c r="L100" s="6"/>
      <c r="M100" s="131">
        <f t="shared" ref="M100:M110" si="76">DAY(A100)</f>
        <v>0</v>
      </c>
      <c r="N100" s="38">
        <f>P100-M100+1</f>
        <v>32</v>
      </c>
      <c r="O100" s="38">
        <f t="shared" ref="O100:O110" si="77">DAY(B100)</f>
        <v>0</v>
      </c>
      <c r="P100" s="38">
        <f t="shared" ref="P100:P110" si="78">IF(OR(MONTH(A100)=1,MONTH(A100)=3,MONTH(A100)=5,MONTH(A100)=7,MONTH(A100)=8,MONTH(A100)=10,MONTH(A100)=12),31,IF(OR(MONTH(A100)=4,MONTH(A100)=6,MONTH(A100)=9,MONTH(A100)=11),30,IF(AND(MONTH(A100)=2,MOD(YEAR(A100),4)&lt;&gt;0),28,IF(AND(MONTH(A100)=2,MOD(YEAR(A100),4)=0),29,0))))</f>
        <v>31</v>
      </c>
      <c r="Q100" s="38">
        <f t="shared" ref="Q100:Q110" si="79">IF(OR(MONTH(B100)=1,MONTH(B100)=3,MONTH(B100)=5,MONTH(B100)=7,MONTH(B100)=8,MONTH(B100)=10,MONTH(B100)=12),31,IF(OR(MONTH(B100)=4,MONTH(B100)=6,MONTH(B100)=9,MONTH(B100)=11),30,IF(AND(MONTH(B100)=2,MOD(YEAR(B100),4)&lt;&gt;0),28,IF(AND(MONTH(B100)=2,MOD(YEAR(B100),4)=0),29,0))))</f>
        <v>31</v>
      </c>
      <c r="R100" s="38">
        <f>IF(P100=Q100,1,0)</f>
        <v>1</v>
      </c>
      <c r="S100" s="38">
        <f t="shared" ref="S100:S110" si="80">IF(AND(X100=0,R100=1),AC100/Q100,0)</f>
        <v>0</v>
      </c>
      <c r="T100" s="144">
        <f t="shared" ref="T100:T110" si="81">IF(N100&lt;&gt;P100,(N100/P100),0)</f>
        <v>1.032258064516129</v>
      </c>
      <c r="U100" s="144">
        <f t="shared" ref="U100:U110" si="82">IF(O100&lt;&gt;Q100,(O100/Q100),IF(B100-A100&gt;Q100,1,0))</f>
        <v>0</v>
      </c>
      <c r="V100" s="38">
        <f t="shared" ref="V100:V110" si="83">B100-A100</f>
        <v>0</v>
      </c>
      <c r="W100" s="38">
        <f t="shared" ref="W100:W110" si="84">IF(V100&gt;P100,1,0)</f>
        <v>0</v>
      </c>
      <c r="X100" s="38">
        <f t="shared" ref="X100:X110" si="85">IF(OR(DAY(A100)=1,AND(DAY(A100)&gt;=1,MONTH(A100)=MONTH(B100))),DATEDIF(A100,B100,"m"),DATEDIF(AD100,B100,"m"))</f>
        <v>0</v>
      </c>
      <c r="Y100" s="38">
        <f t="shared" ref="Y100:Y110" si="86">IF(AND(X100=11,AB100=Q100),1,0)</f>
        <v>0</v>
      </c>
      <c r="Z100" s="142">
        <f t="shared" ref="Z100:Z110" si="87">IF(Y100=1, ROUND((C100+(D100*12)+(E100*12)+(F100*12)+G100+H100+I100),2),0)</f>
        <v>0</v>
      </c>
      <c r="AA100" s="143">
        <f t="shared" ref="AA100:AA110" si="88">ROUND((C100+(D100*12)+(E100*12)+(F100*12)+G100+H100+I100),2)</f>
        <v>0</v>
      </c>
      <c r="AB100" s="35">
        <f t="shared" ref="AB100:AB110" si="89">B100-DATE(YEAR(B100),MONTH(B100),)</f>
        <v>0</v>
      </c>
      <c r="AC100" s="140" t="str">
        <f t="shared" ref="AC100:AC110" si="90">IF(A100="","0",DATEDIF(A100,B100,"D")+1)</f>
        <v>0</v>
      </c>
      <c r="AD100" s="141">
        <f t="shared" ref="AD100:AD110" si="91">IF(A100="",0,EOMONTH(A100,0)+1)</f>
        <v>0</v>
      </c>
    </row>
    <row r="101" spans="1:30" x14ac:dyDescent="0.35">
      <c r="A101" s="57"/>
      <c r="B101" s="62"/>
      <c r="C101" s="58"/>
      <c r="D101" s="59"/>
      <c r="E101" s="59"/>
      <c r="F101" s="59"/>
      <c r="G101" s="59"/>
      <c r="H101" s="59"/>
      <c r="I101" s="59"/>
      <c r="J101" s="81">
        <f t="shared" ref="J101:J110" si="92">IF(Y101=1,Z101, ROUND(AA101/12*(IF(S101&gt;0,S101,T101+U101)+X101),2))</f>
        <v>0</v>
      </c>
      <c r="L101" s="6"/>
      <c r="M101" s="131">
        <f t="shared" si="76"/>
        <v>0</v>
      </c>
      <c r="N101" s="38">
        <f t="shared" ref="N101:N110" si="93">P101-M101+1</f>
        <v>32</v>
      </c>
      <c r="O101" s="38">
        <f t="shared" si="77"/>
        <v>0</v>
      </c>
      <c r="P101" s="38">
        <f t="shared" si="78"/>
        <v>31</v>
      </c>
      <c r="Q101" s="38">
        <f t="shared" si="79"/>
        <v>31</v>
      </c>
      <c r="R101" s="38">
        <f t="shared" ref="R101:R110" si="94">IF(P101=Q101,1,0)</f>
        <v>1</v>
      </c>
      <c r="S101" s="38">
        <f t="shared" si="80"/>
        <v>0</v>
      </c>
      <c r="T101" s="144">
        <f t="shared" si="81"/>
        <v>1.032258064516129</v>
      </c>
      <c r="U101" s="144">
        <f t="shared" si="82"/>
        <v>0</v>
      </c>
      <c r="V101" s="38">
        <f t="shared" si="83"/>
        <v>0</v>
      </c>
      <c r="W101" s="38">
        <f t="shared" si="84"/>
        <v>0</v>
      </c>
      <c r="X101" s="38">
        <f t="shared" si="85"/>
        <v>0</v>
      </c>
      <c r="Y101" s="38">
        <f t="shared" si="86"/>
        <v>0</v>
      </c>
      <c r="Z101" s="142">
        <f t="shared" si="87"/>
        <v>0</v>
      </c>
      <c r="AA101" s="143">
        <f t="shared" si="88"/>
        <v>0</v>
      </c>
      <c r="AB101" s="35">
        <f t="shared" si="89"/>
        <v>0</v>
      </c>
      <c r="AC101" s="140" t="str">
        <f t="shared" si="90"/>
        <v>0</v>
      </c>
      <c r="AD101" s="141">
        <f t="shared" si="91"/>
        <v>0</v>
      </c>
    </row>
    <row r="102" spans="1:30" x14ac:dyDescent="0.35">
      <c r="A102" s="57"/>
      <c r="B102" s="62"/>
      <c r="C102" s="58"/>
      <c r="D102" s="59"/>
      <c r="E102" s="59"/>
      <c r="F102" s="59"/>
      <c r="G102" s="59"/>
      <c r="H102" s="59"/>
      <c r="I102" s="59"/>
      <c r="J102" s="81">
        <f t="shared" si="92"/>
        <v>0</v>
      </c>
      <c r="L102" s="6"/>
      <c r="M102" s="131">
        <f t="shared" si="76"/>
        <v>0</v>
      </c>
      <c r="N102" s="38">
        <f t="shared" si="93"/>
        <v>32</v>
      </c>
      <c r="O102" s="38">
        <f t="shared" si="77"/>
        <v>0</v>
      </c>
      <c r="P102" s="38">
        <f t="shared" si="78"/>
        <v>31</v>
      </c>
      <c r="Q102" s="38">
        <f t="shared" si="79"/>
        <v>31</v>
      </c>
      <c r="R102" s="38">
        <f t="shared" si="94"/>
        <v>1</v>
      </c>
      <c r="S102" s="38">
        <f t="shared" si="80"/>
        <v>0</v>
      </c>
      <c r="T102" s="144">
        <f t="shared" si="81"/>
        <v>1.032258064516129</v>
      </c>
      <c r="U102" s="144">
        <f t="shared" si="82"/>
        <v>0</v>
      </c>
      <c r="V102" s="38">
        <f t="shared" si="83"/>
        <v>0</v>
      </c>
      <c r="W102" s="38">
        <f t="shared" si="84"/>
        <v>0</v>
      </c>
      <c r="X102" s="38">
        <f t="shared" si="85"/>
        <v>0</v>
      </c>
      <c r="Y102" s="38">
        <f t="shared" si="86"/>
        <v>0</v>
      </c>
      <c r="Z102" s="142">
        <f t="shared" si="87"/>
        <v>0</v>
      </c>
      <c r="AA102" s="143">
        <f t="shared" si="88"/>
        <v>0</v>
      </c>
      <c r="AB102" s="35">
        <f t="shared" si="89"/>
        <v>0</v>
      </c>
      <c r="AC102" s="140" t="str">
        <f t="shared" si="90"/>
        <v>0</v>
      </c>
      <c r="AD102" s="141">
        <f t="shared" si="91"/>
        <v>0</v>
      </c>
    </row>
    <row r="103" spans="1:30" x14ac:dyDescent="0.35">
      <c r="A103" s="57"/>
      <c r="B103" s="62"/>
      <c r="C103" s="58"/>
      <c r="D103" s="59"/>
      <c r="E103" s="59"/>
      <c r="F103" s="59"/>
      <c r="G103" s="59"/>
      <c r="H103" s="59"/>
      <c r="I103" s="59"/>
      <c r="J103" s="81">
        <f t="shared" si="92"/>
        <v>0</v>
      </c>
      <c r="L103" s="6"/>
      <c r="M103" s="131">
        <f t="shared" si="76"/>
        <v>0</v>
      </c>
      <c r="N103" s="38">
        <f t="shared" si="93"/>
        <v>32</v>
      </c>
      <c r="O103" s="38">
        <f t="shared" si="77"/>
        <v>0</v>
      </c>
      <c r="P103" s="38">
        <f t="shared" si="78"/>
        <v>31</v>
      </c>
      <c r="Q103" s="38">
        <f t="shared" si="79"/>
        <v>31</v>
      </c>
      <c r="R103" s="38">
        <f t="shared" si="94"/>
        <v>1</v>
      </c>
      <c r="S103" s="38">
        <f t="shared" si="80"/>
        <v>0</v>
      </c>
      <c r="T103" s="144">
        <f t="shared" si="81"/>
        <v>1.032258064516129</v>
      </c>
      <c r="U103" s="144">
        <f t="shared" si="82"/>
        <v>0</v>
      </c>
      <c r="V103" s="38">
        <f t="shared" si="83"/>
        <v>0</v>
      </c>
      <c r="W103" s="38">
        <f t="shared" si="84"/>
        <v>0</v>
      </c>
      <c r="X103" s="38">
        <f t="shared" si="85"/>
        <v>0</v>
      </c>
      <c r="Y103" s="38">
        <f t="shared" si="86"/>
        <v>0</v>
      </c>
      <c r="Z103" s="142">
        <f t="shared" si="87"/>
        <v>0</v>
      </c>
      <c r="AA103" s="143">
        <f t="shared" si="88"/>
        <v>0</v>
      </c>
      <c r="AB103" s="35">
        <f t="shared" si="89"/>
        <v>0</v>
      </c>
      <c r="AC103" s="140" t="str">
        <f t="shared" si="90"/>
        <v>0</v>
      </c>
      <c r="AD103" s="141">
        <f t="shared" si="91"/>
        <v>0</v>
      </c>
    </row>
    <row r="104" spans="1:30" x14ac:dyDescent="0.35">
      <c r="A104" s="57"/>
      <c r="B104" s="62"/>
      <c r="C104" s="58"/>
      <c r="D104" s="59"/>
      <c r="E104" s="59"/>
      <c r="F104" s="59"/>
      <c r="G104" s="59"/>
      <c r="H104" s="59"/>
      <c r="I104" s="59"/>
      <c r="J104" s="81">
        <f t="shared" si="92"/>
        <v>0</v>
      </c>
      <c r="L104" s="6"/>
      <c r="M104" s="131">
        <f t="shared" si="76"/>
        <v>0</v>
      </c>
      <c r="N104" s="38">
        <f t="shared" si="93"/>
        <v>32</v>
      </c>
      <c r="O104" s="38">
        <f t="shared" si="77"/>
        <v>0</v>
      </c>
      <c r="P104" s="38">
        <f t="shared" si="78"/>
        <v>31</v>
      </c>
      <c r="Q104" s="38">
        <f t="shared" si="79"/>
        <v>31</v>
      </c>
      <c r="R104" s="38">
        <f t="shared" si="94"/>
        <v>1</v>
      </c>
      <c r="S104" s="38">
        <f t="shared" si="80"/>
        <v>0</v>
      </c>
      <c r="T104" s="144">
        <f t="shared" si="81"/>
        <v>1.032258064516129</v>
      </c>
      <c r="U104" s="144">
        <f t="shared" si="82"/>
        <v>0</v>
      </c>
      <c r="V104" s="38">
        <f t="shared" si="83"/>
        <v>0</v>
      </c>
      <c r="W104" s="38">
        <f t="shared" si="84"/>
        <v>0</v>
      </c>
      <c r="X104" s="38">
        <f t="shared" si="85"/>
        <v>0</v>
      </c>
      <c r="Y104" s="38">
        <f t="shared" si="86"/>
        <v>0</v>
      </c>
      <c r="Z104" s="142">
        <f t="shared" si="87"/>
        <v>0</v>
      </c>
      <c r="AA104" s="143">
        <f t="shared" si="88"/>
        <v>0</v>
      </c>
      <c r="AB104" s="35">
        <f t="shared" si="89"/>
        <v>0</v>
      </c>
      <c r="AC104" s="140" t="str">
        <f t="shared" si="90"/>
        <v>0</v>
      </c>
      <c r="AD104" s="141">
        <f t="shared" si="91"/>
        <v>0</v>
      </c>
    </row>
    <row r="105" spans="1:30" x14ac:dyDescent="0.35">
      <c r="A105" s="57"/>
      <c r="B105" s="62"/>
      <c r="C105" s="58"/>
      <c r="D105" s="59"/>
      <c r="E105" s="59"/>
      <c r="F105" s="59"/>
      <c r="G105" s="59"/>
      <c r="H105" s="59"/>
      <c r="I105" s="59"/>
      <c r="J105" s="81">
        <f t="shared" si="92"/>
        <v>0</v>
      </c>
      <c r="L105" s="6"/>
      <c r="M105" s="131">
        <f t="shared" si="76"/>
        <v>0</v>
      </c>
      <c r="N105" s="38">
        <f t="shared" si="93"/>
        <v>32</v>
      </c>
      <c r="O105" s="38">
        <f t="shared" si="77"/>
        <v>0</v>
      </c>
      <c r="P105" s="38">
        <f t="shared" si="78"/>
        <v>31</v>
      </c>
      <c r="Q105" s="38">
        <f t="shared" si="79"/>
        <v>31</v>
      </c>
      <c r="R105" s="38">
        <f t="shared" si="94"/>
        <v>1</v>
      </c>
      <c r="S105" s="38">
        <f t="shared" si="80"/>
        <v>0</v>
      </c>
      <c r="T105" s="144">
        <f t="shared" si="81"/>
        <v>1.032258064516129</v>
      </c>
      <c r="U105" s="144">
        <f t="shared" si="82"/>
        <v>0</v>
      </c>
      <c r="V105" s="38">
        <f t="shared" si="83"/>
        <v>0</v>
      </c>
      <c r="W105" s="38">
        <f t="shared" si="84"/>
        <v>0</v>
      </c>
      <c r="X105" s="38">
        <f t="shared" si="85"/>
        <v>0</v>
      </c>
      <c r="Y105" s="38">
        <f t="shared" si="86"/>
        <v>0</v>
      </c>
      <c r="Z105" s="142">
        <f t="shared" si="87"/>
        <v>0</v>
      </c>
      <c r="AA105" s="143">
        <f t="shared" si="88"/>
        <v>0</v>
      </c>
      <c r="AB105" s="35">
        <f t="shared" si="89"/>
        <v>0</v>
      </c>
      <c r="AC105" s="140" t="str">
        <f t="shared" si="90"/>
        <v>0</v>
      </c>
      <c r="AD105" s="141">
        <f t="shared" si="91"/>
        <v>0</v>
      </c>
    </row>
    <row r="106" spans="1:30" x14ac:dyDescent="0.35">
      <c r="A106" s="57"/>
      <c r="B106" s="62"/>
      <c r="C106" s="58"/>
      <c r="D106" s="59"/>
      <c r="E106" s="59"/>
      <c r="F106" s="59"/>
      <c r="G106" s="59"/>
      <c r="H106" s="59"/>
      <c r="I106" s="59"/>
      <c r="J106" s="81">
        <f t="shared" si="92"/>
        <v>0</v>
      </c>
      <c r="L106" s="6"/>
      <c r="M106" s="131">
        <f t="shared" si="76"/>
        <v>0</v>
      </c>
      <c r="N106" s="38">
        <f t="shared" si="93"/>
        <v>32</v>
      </c>
      <c r="O106" s="38">
        <f t="shared" si="77"/>
        <v>0</v>
      </c>
      <c r="P106" s="38">
        <f t="shared" si="78"/>
        <v>31</v>
      </c>
      <c r="Q106" s="38">
        <f t="shared" si="79"/>
        <v>31</v>
      </c>
      <c r="R106" s="38">
        <f t="shared" si="94"/>
        <v>1</v>
      </c>
      <c r="S106" s="38">
        <f t="shared" si="80"/>
        <v>0</v>
      </c>
      <c r="T106" s="144">
        <f t="shared" si="81"/>
        <v>1.032258064516129</v>
      </c>
      <c r="U106" s="144">
        <f t="shared" si="82"/>
        <v>0</v>
      </c>
      <c r="V106" s="38">
        <f t="shared" si="83"/>
        <v>0</v>
      </c>
      <c r="W106" s="38">
        <f t="shared" si="84"/>
        <v>0</v>
      </c>
      <c r="X106" s="38">
        <f t="shared" si="85"/>
        <v>0</v>
      </c>
      <c r="Y106" s="38">
        <f t="shared" si="86"/>
        <v>0</v>
      </c>
      <c r="Z106" s="142">
        <f t="shared" si="87"/>
        <v>0</v>
      </c>
      <c r="AA106" s="143">
        <f t="shared" si="88"/>
        <v>0</v>
      </c>
      <c r="AB106" s="35">
        <f t="shared" si="89"/>
        <v>0</v>
      </c>
      <c r="AC106" s="140" t="str">
        <f t="shared" si="90"/>
        <v>0</v>
      </c>
      <c r="AD106" s="141">
        <f t="shared" si="91"/>
        <v>0</v>
      </c>
    </row>
    <row r="107" spans="1:30" x14ac:dyDescent="0.35">
      <c r="A107" s="57"/>
      <c r="B107" s="62"/>
      <c r="C107" s="58"/>
      <c r="D107" s="59"/>
      <c r="E107" s="59"/>
      <c r="F107" s="59"/>
      <c r="G107" s="59"/>
      <c r="H107" s="59"/>
      <c r="I107" s="59"/>
      <c r="J107" s="81">
        <f t="shared" si="92"/>
        <v>0</v>
      </c>
      <c r="L107" s="6"/>
      <c r="M107" s="131">
        <f t="shared" si="76"/>
        <v>0</v>
      </c>
      <c r="N107" s="38">
        <f t="shared" si="93"/>
        <v>32</v>
      </c>
      <c r="O107" s="38">
        <f t="shared" si="77"/>
        <v>0</v>
      </c>
      <c r="P107" s="38">
        <f t="shared" si="78"/>
        <v>31</v>
      </c>
      <c r="Q107" s="38">
        <f t="shared" si="79"/>
        <v>31</v>
      </c>
      <c r="R107" s="38">
        <f t="shared" si="94"/>
        <v>1</v>
      </c>
      <c r="S107" s="38">
        <f t="shared" si="80"/>
        <v>0</v>
      </c>
      <c r="T107" s="144">
        <f t="shared" si="81"/>
        <v>1.032258064516129</v>
      </c>
      <c r="U107" s="144">
        <f t="shared" si="82"/>
        <v>0</v>
      </c>
      <c r="V107" s="38">
        <f t="shared" si="83"/>
        <v>0</v>
      </c>
      <c r="W107" s="38">
        <f t="shared" si="84"/>
        <v>0</v>
      </c>
      <c r="X107" s="38">
        <f t="shared" si="85"/>
        <v>0</v>
      </c>
      <c r="Y107" s="38">
        <f t="shared" si="86"/>
        <v>0</v>
      </c>
      <c r="Z107" s="142">
        <f t="shared" si="87"/>
        <v>0</v>
      </c>
      <c r="AA107" s="143">
        <f t="shared" si="88"/>
        <v>0</v>
      </c>
      <c r="AB107" s="35">
        <f t="shared" si="89"/>
        <v>0</v>
      </c>
      <c r="AC107" s="140" t="str">
        <f t="shared" si="90"/>
        <v>0</v>
      </c>
      <c r="AD107" s="141">
        <f t="shared" si="91"/>
        <v>0</v>
      </c>
    </row>
    <row r="108" spans="1:30" x14ac:dyDescent="0.35">
      <c r="A108" s="57"/>
      <c r="B108" s="62"/>
      <c r="C108" s="58"/>
      <c r="D108" s="59"/>
      <c r="E108" s="59"/>
      <c r="F108" s="59"/>
      <c r="G108" s="59"/>
      <c r="H108" s="59"/>
      <c r="I108" s="59"/>
      <c r="J108" s="81">
        <f t="shared" si="92"/>
        <v>0</v>
      </c>
      <c r="L108" s="6"/>
      <c r="M108" s="131">
        <f t="shared" si="76"/>
        <v>0</v>
      </c>
      <c r="N108" s="38">
        <f t="shared" si="93"/>
        <v>32</v>
      </c>
      <c r="O108" s="38">
        <f t="shared" si="77"/>
        <v>0</v>
      </c>
      <c r="P108" s="38">
        <f t="shared" si="78"/>
        <v>31</v>
      </c>
      <c r="Q108" s="38">
        <f t="shared" si="79"/>
        <v>31</v>
      </c>
      <c r="R108" s="38">
        <f t="shared" si="94"/>
        <v>1</v>
      </c>
      <c r="S108" s="38">
        <f t="shared" si="80"/>
        <v>0</v>
      </c>
      <c r="T108" s="144">
        <f t="shared" si="81"/>
        <v>1.032258064516129</v>
      </c>
      <c r="U108" s="144">
        <f t="shared" si="82"/>
        <v>0</v>
      </c>
      <c r="V108" s="38">
        <f t="shared" si="83"/>
        <v>0</v>
      </c>
      <c r="W108" s="38">
        <f t="shared" si="84"/>
        <v>0</v>
      </c>
      <c r="X108" s="38">
        <f t="shared" si="85"/>
        <v>0</v>
      </c>
      <c r="Y108" s="38">
        <f t="shared" si="86"/>
        <v>0</v>
      </c>
      <c r="Z108" s="142">
        <f t="shared" si="87"/>
        <v>0</v>
      </c>
      <c r="AA108" s="143">
        <f t="shared" si="88"/>
        <v>0</v>
      </c>
      <c r="AB108" s="35">
        <f t="shared" si="89"/>
        <v>0</v>
      </c>
      <c r="AC108" s="140" t="str">
        <f t="shared" si="90"/>
        <v>0</v>
      </c>
      <c r="AD108" s="141">
        <f t="shared" si="91"/>
        <v>0</v>
      </c>
    </row>
    <row r="109" spans="1:30" x14ac:dyDescent="0.35">
      <c r="A109" s="57"/>
      <c r="B109" s="62"/>
      <c r="C109" s="58"/>
      <c r="D109" s="59"/>
      <c r="E109" s="59"/>
      <c r="F109" s="59"/>
      <c r="G109" s="59"/>
      <c r="H109" s="59"/>
      <c r="I109" s="59"/>
      <c r="J109" s="81">
        <f t="shared" si="92"/>
        <v>0</v>
      </c>
      <c r="L109" s="6"/>
      <c r="M109" s="131">
        <f t="shared" si="76"/>
        <v>0</v>
      </c>
      <c r="N109" s="38">
        <f t="shared" si="93"/>
        <v>32</v>
      </c>
      <c r="O109" s="38">
        <f t="shared" si="77"/>
        <v>0</v>
      </c>
      <c r="P109" s="38">
        <f t="shared" si="78"/>
        <v>31</v>
      </c>
      <c r="Q109" s="38">
        <f t="shared" si="79"/>
        <v>31</v>
      </c>
      <c r="R109" s="38">
        <f t="shared" si="94"/>
        <v>1</v>
      </c>
      <c r="S109" s="38">
        <f t="shared" si="80"/>
        <v>0</v>
      </c>
      <c r="T109" s="144">
        <f t="shared" si="81"/>
        <v>1.032258064516129</v>
      </c>
      <c r="U109" s="144">
        <f t="shared" si="82"/>
        <v>0</v>
      </c>
      <c r="V109" s="38">
        <f t="shared" si="83"/>
        <v>0</v>
      </c>
      <c r="W109" s="38">
        <f t="shared" si="84"/>
        <v>0</v>
      </c>
      <c r="X109" s="38">
        <f t="shared" si="85"/>
        <v>0</v>
      </c>
      <c r="Y109" s="38">
        <f t="shared" si="86"/>
        <v>0</v>
      </c>
      <c r="Z109" s="142">
        <f t="shared" si="87"/>
        <v>0</v>
      </c>
      <c r="AA109" s="143">
        <f t="shared" si="88"/>
        <v>0</v>
      </c>
      <c r="AB109" s="35">
        <f t="shared" si="89"/>
        <v>0</v>
      </c>
      <c r="AC109" s="140" t="str">
        <f t="shared" si="90"/>
        <v>0</v>
      </c>
      <c r="AD109" s="141">
        <f t="shared" si="91"/>
        <v>0</v>
      </c>
    </row>
    <row r="110" spans="1:30" x14ac:dyDescent="0.35">
      <c r="A110" s="57"/>
      <c r="B110" s="62"/>
      <c r="C110" s="58"/>
      <c r="D110" s="59"/>
      <c r="E110" s="59"/>
      <c r="F110" s="59"/>
      <c r="G110" s="59"/>
      <c r="H110" s="59"/>
      <c r="I110" s="59"/>
      <c r="J110" s="81">
        <f t="shared" si="92"/>
        <v>0</v>
      </c>
      <c r="L110" s="6"/>
      <c r="M110" s="131">
        <f t="shared" si="76"/>
        <v>0</v>
      </c>
      <c r="N110" s="38">
        <f t="shared" si="93"/>
        <v>32</v>
      </c>
      <c r="O110" s="38">
        <f t="shared" si="77"/>
        <v>0</v>
      </c>
      <c r="P110" s="38">
        <f t="shared" si="78"/>
        <v>31</v>
      </c>
      <c r="Q110" s="38">
        <f t="shared" si="79"/>
        <v>31</v>
      </c>
      <c r="R110" s="38">
        <f t="shared" si="94"/>
        <v>1</v>
      </c>
      <c r="S110" s="38">
        <f t="shared" si="80"/>
        <v>0</v>
      </c>
      <c r="T110" s="144">
        <f t="shared" si="81"/>
        <v>1.032258064516129</v>
      </c>
      <c r="U110" s="144">
        <f t="shared" si="82"/>
        <v>0</v>
      </c>
      <c r="V110" s="38">
        <f t="shared" si="83"/>
        <v>0</v>
      </c>
      <c r="W110" s="38">
        <f t="shared" si="84"/>
        <v>0</v>
      </c>
      <c r="X110" s="38">
        <f t="shared" si="85"/>
        <v>0</v>
      </c>
      <c r="Y110" s="38">
        <f t="shared" si="86"/>
        <v>0</v>
      </c>
      <c r="Z110" s="142">
        <f t="shared" si="87"/>
        <v>0</v>
      </c>
      <c r="AA110" s="143">
        <f t="shared" si="88"/>
        <v>0</v>
      </c>
      <c r="AB110" s="35">
        <f t="shared" si="89"/>
        <v>0</v>
      </c>
      <c r="AC110" s="140" t="str">
        <f t="shared" si="90"/>
        <v>0</v>
      </c>
      <c r="AD110" s="141">
        <f t="shared" si="91"/>
        <v>0</v>
      </c>
    </row>
    <row r="111" spans="1:30" x14ac:dyDescent="0.35">
      <c r="A111" s="73"/>
      <c r="B111" s="73"/>
      <c r="C111" s="74"/>
      <c r="D111" s="74"/>
      <c r="E111" s="4"/>
      <c r="F111" s="4"/>
      <c r="G111" s="194" t="s">
        <v>14</v>
      </c>
      <c r="H111" s="195"/>
      <c r="I111" s="196"/>
      <c r="J111" s="60"/>
      <c r="L111" s="6"/>
      <c r="M111" s="35"/>
      <c r="N111" s="35"/>
      <c r="O111" s="35"/>
      <c r="P111" s="35"/>
      <c r="Q111" s="35"/>
      <c r="R111" s="35"/>
      <c r="S111" s="35"/>
      <c r="T111" s="35"/>
      <c r="U111" s="35"/>
      <c r="V111" s="35"/>
      <c r="W111" s="35"/>
      <c r="X111" s="35"/>
      <c r="Y111" s="35"/>
      <c r="Z111" s="35"/>
      <c r="AA111" s="35"/>
      <c r="AB111" s="35"/>
      <c r="AC111" s="35">
        <f>SUM(AC100:AC110)</f>
        <v>0</v>
      </c>
      <c r="AD111" s="35"/>
    </row>
    <row r="112" spans="1:30" x14ac:dyDescent="0.35">
      <c r="C112" s="74"/>
      <c r="D112" s="74"/>
      <c r="E112" s="4"/>
      <c r="F112" s="4"/>
      <c r="G112" s="194" t="s">
        <v>14</v>
      </c>
      <c r="H112" s="195"/>
      <c r="I112" s="196"/>
      <c r="J112" s="61"/>
      <c r="L112" s="6"/>
      <c r="M112" s="35"/>
      <c r="N112" s="35"/>
      <c r="O112" s="35"/>
      <c r="P112" s="35"/>
      <c r="Q112" s="35"/>
      <c r="R112" s="35"/>
      <c r="S112" s="35"/>
      <c r="T112" s="35"/>
      <c r="U112" s="35"/>
      <c r="V112" s="35"/>
      <c r="W112" s="6"/>
      <c r="X112" s="6"/>
      <c r="Y112" s="35"/>
      <c r="Z112" s="35"/>
      <c r="AA112" s="35"/>
      <c r="AB112" s="35"/>
      <c r="AC112" s="35"/>
      <c r="AD112" s="35"/>
    </row>
    <row r="113" spans="1:30" x14ac:dyDescent="0.35">
      <c r="B113" s="4"/>
      <c r="C113" s="4"/>
      <c r="D113" s="4"/>
      <c r="E113" s="4"/>
      <c r="F113" s="4"/>
      <c r="G113" s="194" t="s">
        <v>14</v>
      </c>
      <c r="H113" s="195"/>
      <c r="I113" s="196"/>
      <c r="J113" s="61"/>
      <c r="L113" s="6"/>
      <c r="M113" s="35"/>
      <c r="N113" s="35"/>
      <c r="O113" s="35" t="s">
        <v>43</v>
      </c>
      <c r="P113" s="35"/>
      <c r="Q113" s="35"/>
      <c r="R113" s="35"/>
      <c r="S113" s="35"/>
      <c r="T113" s="35"/>
      <c r="U113" s="35"/>
      <c r="V113" s="35"/>
      <c r="W113" s="6"/>
      <c r="X113" s="6"/>
      <c r="Y113" s="35"/>
      <c r="Z113" s="35"/>
      <c r="AA113" s="35"/>
      <c r="AB113" s="35"/>
      <c r="AC113" s="35"/>
      <c r="AD113" s="35"/>
    </row>
    <row r="114" spans="1:30" x14ac:dyDescent="0.35">
      <c r="B114" s="4"/>
      <c r="C114" s="4"/>
      <c r="D114" s="4"/>
      <c r="E114" s="4"/>
      <c r="F114" s="4"/>
      <c r="G114" s="194" t="s">
        <v>14</v>
      </c>
      <c r="H114" s="195"/>
      <c r="I114" s="196"/>
      <c r="J114" s="61"/>
      <c r="L114" s="6"/>
      <c r="M114" s="35"/>
      <c r="N114" s="35"/>
      <c r="O114" s="35">
        <f>IF(AND(OR(MOD(YEAR(A100),4)=0,MOD(YEAR(B100),4)=0),AND(A100&lt;=DATE(IF(ROUND(MOD(YEAR(A100),4)=0,2),YEAR(A100),YEAR(B100)),2,29),B100&gt;=DATE(IF(ROUND(MOD(YEAR(A100),4)=0,2),YEAR(A100),YEAR(B100)),2,29))),1,IF(AND(OR(MOD(YEAR(A101),4)=0,MOD(YEAR(B101),4)=0),AND(A101&lt;=DATE(IF(ROUND(MOD(YEAR(A101),4)=0,2),YEAR(A101),YEAR(B101)),2,29),B101&gt;=DATE(IF(ROUND(MOD(YEAR(A101),4)=0,2),YEAR(A101),YEAR(B101)),2,29))),1,IF(AND(OR(MOD(YEAR(A102),4)=0,MOD(YEAR(B102),4)=0),AND(A102&lt;=DATE(IF(ROUND(MOD(YEAR(A102),4)=0,2),YEAR(A102),YEAR(B102)),2,29),B102&gt;=DATE(IF(ROUND(MOD(YEAR(A102),4)=0,2),YEAR(A102),YEAR(B102)),2,29))),1,IF(AND(OR(MOD(YEAR(A103),4)=0,MOD(YEAR(B103),4)=0),AND(A103&lt;=DATE(IF(ROUND(MOD(YEAR(A103),4)=0,2),YEAR(A103),YEAR(B103)),2,29),B103&gt;=DATE(IF(ROUND(MOD(YEAR(A103),4)=0,2),YEAR(A103),YEAR(B103)),2,29))),1,IF(AND(OR(MOD(YEAR(A104),4)=0,MOD(YEAR(B104),4)=0),AND(A104&lt;=DATE(IF(ROUND(MOD(YEAR(A104),4)=0,2),YEAR(A104),YEAR(B104)),2,29),B104&gt;=DATE(IF(ROUND(MOD(YEAR(A104),4)=0,2),YEAR(A104),YEAR(B104)),2,29))),1,IF(AND(OR(MOD(YEAR(A105),4)=0,MOD(YEAR(B105),4)=0),AND(A105&lt;=DATE(IF(ROUND(MOD(YEAR(A105),4)=0,2),YEAR(A105),YEAR(B105)),2,29),B105&gt;=DATE(IF(ROUND(MOD(YEAR(A105),4)=0,2),YEAR(A105),YEAR(B105)),2,29))),1,IF(AND(OR(MOD(YEAR(A106),4)=0,MOD(YEAR(B106),4)=0),AND(A106&lt;=DATE(IF(ROUND(MOD(YEAR(A106),4)=0,2),YEAR(A106),YEAR(B106)),2,29),B106&gt;=DATE(IF(ROUND(MOD(YEAR(A106),4)=0,2),YEAR(A106),YEAR(B106)),2,29))),1,IF(AND(OR(MOD(YEAR(A107),4)=0,MOD(YEAR(B107),4)=0),AND(A107&lt;=DATE(IF(ROUND(MOD(YEAR(A107),4)=0,2),YEAR(A107),YEAR(B107)),2,29),B107&gt;=DATE(IF(ROUND(MOD(YEAR(A107),4)=0,2),YEAR(A107),YEAR(B107)),2,29))),1,IF(AND(OR(MOD(YEAR(A108),4)=0,MOD(YEAR(B108),4)=0),AND(A108&lt;=DATE(IF(ROUND(MOD(YEAR(A108),4)=0,2),YEAR(A108),YEAR(B108)),2,29),B108&gt;=DATE(IF(ROUND(MOD(YEAR(A108),4)=0,2),YEAR(A108),YEAR(B108)),2,29))),1,IF(AND(OR(MOD(YEAR(A109),4)=0,MOD(YEAR(B109),4)=0),AND(A109&lt;=DATE(IF(ROUND(MOD(YEAR(A109),4)=0,2),YEAR(A109),YEAR(B109)),2,29),B109&gt;=DATE(IF(ROUND(MOD(YEAR(A109),4)=0,2),YEAR(A109),YEAR(B109)),2,29))),1,IF(AND(OR(MOD(YEAR(A110),4)=0,MOD(YEAR(B110),4)=0),AND(A110&lt;=DATE(IF(ROUND(MOD(YEAR(A110),4)=0,2),YEAR(A110),YEAR(B110)),2,29),B110&gt;=DATE(IF(ROUND(MOD(YEAR(A110),4)=0,2),YEAR(A110),YEAR(B110)),2,29))),1,0)))))))))))</f>
        <v>0</v>
      </c>
      <c r="P114" s="35">
        <f>IF(AND(O114=1,AC111=365),1,0)</f>
        <v>0</v>
      </c>
      <c r="Q114" s="35"/>
      <c r="R114" s="35"/>
      <c r="S114" s="35"/>
      <c r="T114" s="35"/>
      <c r="U114" s="35"/>
      <c r="V114" s="35"/>
      <c r="W114" s="6"/>
      <c r="X114" s="6"/>
      <c r="Y114" s="35"/>
      <c r="Z114" s="35"/>
      <c r="AA114" s="35"/>
      <c r="AB114" s="35"/>
      <c r="AC114" s="35"/>
      <c r="AD114" s="35"/>
    </row>
    <row r="115" spans="1:30" x14ac:dyDescent="0.35">
      <c r="A115" s="82" t="str">
        <f>IF(AND(AC111&lt;&gt;365,AC111&lt;&gt;366),"DATES DO NOT COVER WHOLE CALENDAR YEAR","")</f>
        <v>DATES DO NOT COVER WHOLE CALENDAR YEAR</v>
      </c>
      <c r="B115" s="75"/>
      <c r="D115" s="4"/>
      <c r="F115" s="7"/>
      <c r="G115" s="197"/>
      <c r="H115" s="198"/>
      <c r="I115" s="76" t="s">
        <v>13</v>
      </c>
      <c r="J115" s="83">
        <f>IF(OR(J117&lt;&gt;"",J118&lt;&gt;""),0,SUM(J100:J110)+SUM(J111:J114))</f>
        <v>0</v>
      </c>
      <c r="L115" s="6"/>
      <c r="M115" s="6"/>
      <c r="N115" s="6"/>
      <c r="O115" s="6"/>
      <c r="P115" s="6"/>
      <c r="Q115" s="6"/>
      <c r="R115" s="6"/>
      <c r="S115" s="6"/>
      <c r="T115" s="6"/>
      <c r="U115" s="35"/>
      <c r="V115" s="6"/>
      <c r="W115" s="6"/>
      <c r="X115" s="6"/>
      <c r="Y115" s="6"/>
      <c r="Z115" s="6"/>
      <c r="AA115" s="35"/>
      <c r="AB115" s="6"/>
      <c r="AC115" s="6"/>
      <c r="AD115" s="6"/>
    </row>
    <row r="116" spans="1:30" x14ac:dyDescent="0.35">
      <c r="A116" s="84" t="str">
        <f>IF(AND(AC111&lt;&gt;365,AC111&lt;&gt;366),"Did the member only work part year?","")</f>
        <v>Did the member only work part year?</v>
      </c>
      <c r="G116" s="199"/>
      <c r="H116" s="200"/>
      <c r="I116" s="77"/>
      <c r="J116" s="78"/>
      <c r="L116" s="6"/>
      <c r="M116" s="6"/>
      <c r="N116" s="6"/>
      <c r="O116" s="6"/>
      <c r="P116" s="6"/>
      <c r="Q116" s="6"/>
      <c r="R116" s="6"/>
      <c r="S116" s="6"/>
      <c r="T116" s="6"/>
      <c r="U116" s="35"/>
      <c r="V116" s="6"/>
      <c r="W116" s="6"/>
      <c r="X116" s="6"/>
      <c r="Y116" s="6"/>
      <c r="Z116" s="6"/>
      <c r="AA116" s="35"/>
      <c r="AB116" s="6"/>
      <c r="AC116" s="6"/>
      <c r="AD116" s="6"/>
    </row>
    <row r="117" spans="1:30" x14ac:dyDescent="0.35">
      <c r="A117" s="35" t="str">
        <f>IF(AND(AC111&lt;&gt;365,AC111&lt;&gt;366),"If YES, then use the FP figures in either J33 or J34 (depending if it is a leap year or not)","")</f>
        <v>If YES, then use the FP figures in either J33 or J34 (depending if it is a leap year or not)</v>
      </c>
      <c r="G117" s="194" t="s">
        <v>57</v>
      </c>
      <c r="H117" s="195"/>
      <c r="I117" s="79" t="s">
        <v>13</v>
      </c>
      <c r="J117" s="85" t="str">
        <f>IF(AND(AC111&gt;0,AC111&lt;=365,J118=""),ROUND(SUM(J100:J110)/(SUM(AC100:AC110))*365+SUM(J111:J114),2),"")</f>
        <v/>
      </c>
      <c r="L117" s="6"/>
      <c r="M117" s="6"/>
      <c r="N117" s="6"/>
      <c r="O117" s="6"/>
      <c r="P117" s="6"/>
      <c r="Q117" s="6"/>
      <c r="R117" s="6"/>
      <c r="S117" s="6"/>
      <c r="T117" s="6"/>
      <c r="U117" s="35"/>
      <c r="V117" s="6"/>
      <c r="W117" s="6"/>
      <c r="X117" s="6"/>
      <c r="Y117" s="6"/>
      <c r="Z117" s="6"/>
      <c r="AA117" s="35"/>
      <c r="AB117" s="6"/>
      <c r="AC117" s="6"/>
      <c r="AD117" s="6"/>
    </row>
    <row r="118" spans="1:30" x14ac:dyDescent="0.35">
      <c r="A118" s="8" t="str">
        <f>IF(AND(AC111&lt;&gt;365,AC111&lt;&gt;366),"If NO, then please double check the dates in columns A and B","")</f>
        <v>If NO, then please double check the dates in columns A and B</v>
      </c>
      <c r="G118" s="227" t="s">
        <v>58</v>
      </c>
      <c r="H118" s="228"/>
      <c r="I118" s="80" t="s">
        <v>13</v>
      </c>
      <c r="J118" s="86" t="str">
        <f>IF(AND(AC111&gt;0,AC111&lt;366,O114=1),ROUND(SUM(J100:J110)/(SUM(AC100:AC110))*366+SUM(J111:J114),2),"")</f>
        <v/>
      </c>
      <c r="L118" s="6"/>
      <c r="M118" s="6"/>
      <c r="N118" s="6"/>
      <c r="O118" s="6"/>
      <c r="P118" s="6"/>
      <c r="Q118" s="6"/>
      <c r="R118" s="6"/>
      <c r="S118" s="6"/>
      <c r="T118" s="6"/>
      <c r="U118" s="35"/>
      <c r="V118" s="6"/>
      <c r="W118" s="6"/>
      <c r="X118" s="6"/>
      <c r="Y118" s="6"/>
      <c r="Z118" s="6"/>
      <c r="AA118" s="35"/>
      <c r="AB118" s="6"/>
      <c r="AC118" s="6"/>
      <c r="AD118" s="6"/>
    </row>
    <row r="119" spans="1:30" x14ac:dyDescent="0.35">
      <c r="A119" s="8"/>
      <c r="G119" s="17"/>
      <c r="H119" s="17"/>
      <c r="I119" s="18"/>
      <c r="J119" s="12">
        <f>MAX(B100:B110)</f>
        <v>0</v>
      </c>
    </row>
    <row r="120" spans="1:30" ht="16" thickBot="1" x14ac:dyDescent="0.4">
      <c r="A120" s="15" t="s">
        <v>71</v>
      </c>
    </row>
    <row r="121" spans="1:30" ht="14.25" customHeight="1" thickBot="1" x14ac:dyDescent="0.4">
      <c r="A121" s="135"/>
      <c r="B121" s="136"/>
      <c r="C121" s="137"/>
      <c r="D121" s="190" t="s">
        <v>32</v>
      </c>
      <c r="E121" s="191"/>
      <c r="F121" s="192"/>
      <c r="G121" s="190" t="s">
        <v>33</v>
      </c>
      <c r="H121" s="191"/>
      <c r="I121" s="192"/>
      <c r="J121" s="136"/>
      <c r="K121" s="138"/>
      <c r="L121" s="138"/>
      <c r="M121" s="133" t="s">
        <v>47</v>
      </c>
      <c r="N121" s="132" t="s">
        <v>48</v>
      </c>
      <c r="O121" s="132" t="s">
        <v>29</v>
      </c>
      <c r="P121" s="201" t="s">
        <v>49</v>
      </c>
      <c r="Q121" s="201"/>
      <c r="R121" s="201" t="s">
        <v>50</v>
      </c>
      <c r="S121" s="14" t="s">
        <v>20</v>
      </c>
      <c r="T121" s="130" t="s">
        <v>51</v>
      </c>
      <c r="U121" s="14" t="s">
        <v>22</v>
      </c>
      <c r="V121" s="133" t="s">
        <v>52</v>
      </c>
      <c r="W121" s="133" t="s">
        <v>53</v>
      </c>
      <c r="X121" s="139" t="s">
        <v>54</v>
      </c>
      <c r="Y121" s="14" t="s">
        <v>26</v>
      </c>
      <c r="Z121" s="14" t="s">
        <v>27</v>
      </c>
      <c r="AA121" s="133" t="s">
        <v>28</v>
      </c>
      <c r="AB121" s="133" t="s">
        <v>29</v>
      </c>
      <c r="AC121" s="201" t="s">
        <v>30</v>
      </c>
      <c r="AD121" s="202" t="s">
        <v>31</v>
      </c>
    </row>
    <row r="122" spans="1:30" ht="30" customHeight="1" x14ac:dyDescent="0.35">
      <c r="A122" s="64" t="s">
        <v>8</v>
      </c>
      <c r="B122" s="68" t="s">
        <v>9</v>
      </c>
      <c r="C122" s="69" t="s">
        <v>34</v>
      </c>
      <c r="D122" s="70" t="s">
        <v>35</v>
      </c>
      <c r="E122" s="71" t="s">
        <v>36</v>
      </c>
      <c r="F122" s="72" t="s">
        <v>35</v>
      </c>
      <c r="G122" s="70" t="s">
        <v>35</v>
      </c>
      <c r="H122" s="71" t="s">
        <v>36</v>
      </c>
      <c r="I122" s="72" t="s">
        <v>35</v>
      </c>
      <c r="J122" s="65" t="s">
        <v>13</v>
      </c>
      <c r="L122" s="6"/>
      <c r="M122" s="130" t="s">
        <v>37</v>
      </c>
      <c r="N122" s="130" t="s">
        <v>38</v>
      </c>
      <c r="O122" s="130" t="s">
        <v>39</v>
      </c>
      <c r="P122" s="130" t="s">
        <v>37</v>
      </c>
      <c r="Q122" s="130" t="s">
        <v>39</v>
      </c>
      <c r="R122" s="201"/>
      <c r="S122" s="14"/>
      <c r="T122" s="130"/>
      <c r="U122" s="14"/>
      <c r="V122" s="130"/>
      <c r="W122" s="130"/>
      <c r="X122" s="139"/>
      <c r="Y122" s="14"/>
      <c r="Z122" s="133" t="s">
        <v>55</v>
      </c>
      <c r="AA122" s="134" t="s">
        <v>56</v>
      </c>
      <c r="AB122" s="133" t="s">
        <v>39</v>
      </c>
      <c r="AC122" s="201"/>
      <c r="AD122" s="202"/>
    </row>
    <row r="123" spans="1:30" x14ac:dyDescent="0.35">
      <c r="A123" s="57"/>
      <c r="B123" s="62"/>
      <c r="C123" s="58"/>
      <c r="D123" s="59"/>
      <c r="E123" s="59"/>
      <c r="F123" s="59"/>
      <c r="G123" s="59"/>
      <c r="H123" s="59"/>
      <c r="I123" s="59"/>
      <c r="J123" s="81">
        <f>IF(Y123=1,Z123, ROUND(AA123/12*(IF(S123&gt;0,S123,T123+U123)+X123),2))</f>
        <v>0</v>
      </c>
      <c r="L123" s="6"/>
      <c r="M123" s="131">
        <f t="shared" ref="M123:M133" si="95">DAY(A123)</f>
        <v>0</v>
      </c>
      <c r="N123" s="38">
        <f>P123-M123+1</f>
        <v>32</v>
      </c>
      <c r="O123" s="38">
        <f t="shared" ref="O123:O133" si="96">DAY(B123)</f>
        <v>0</v>
      </c>
      <c r="P123" s="38">
        <f t="shared" ref="P123:P133" si="97">IF(OR(MONTH(A123)=1,MONTH(A123)=3,MONTH(A123)=5,MONTH(A123)=7,MONTH(A123)=8,MONTH(A123)=10,MONTH(A123)=12),31,IF(OR(MONTH(A123)=4,MONTH(A123)=6,MONTH(A123)=9,MONTH(A123)=11),30,IF(AND(MONTH(A123)=2,MOD(YEAR(A123),4)&lt;&gt;0),28,IF(AND(MONTH(A123)=2,MOD(YEAR(A123),4)=0),29,0))))</f>
        <v>31</v>
      </c>
      <c r="Q123" s="38">
        <f t="shared" ref="Q123:Q133" si="98">IF(OR(MONTH(B123)=1,MONTH(B123)=3,MONTH(B123)=5,MONTH(B123)=7,MONTH(B123)=8,MONTH(B123)=10,MONTH(B123)=12),31,IF(OR(MONTH(B123)=4,MONTH(B123)=6,MONTH(B123)=9,MONTH(B123)=11),30,IF(AND(MONTH(B123)=2,MOD(YEAR(B123),4)&lt;&gt;0),28,IF(AND(MONTH(B123)=2,MOD(YEAR(B123),4)=0),29,0))))</f>
        <v>31</v>
      </c>
      <c r="R123" s="38">
        <f>IF(P123=Q123,1,0)</f>
        <v>1</v>
      </c>
      <c r="S123" s="38">
        <f t="shared" ref="S123:S133" si="99">IF(AND(X123=0,R123=1),AC123/Q123,0)</f>
        <v>0</v>
      </c>
      <c r="T123" s="144">
        <f t="shared" ref="T123:T133" si="100">IF(N123&lt;&gt;P123,(N123/P123),0)</f>
        <v>1.032258064516129</v>
      </c>
      <c r="U123" s="144">
        <f t="shared" ref="U123:U133" si="101">IF(O123&lt;&gt;Q123,(O123/Q123),IF(B123-A123&gt;Q123,1,0))</f>
        <v>0</v>
      </c>
      <c r="V123" s="38">
        <f t="shared" ref="V123:V133" si="102">B123-A123</f>
        <v>0</v>
      </c>
      <c r="W123" s="38">
        <f t="shared" ref="W123:W133" si="103">IF(V123&gt;P123,1,0)</f>
        <v>0</v>
      </c>
      <c r="X123" s="38">
        <f t="shared" ref="X123:X133" si="104">IF(OR(DAY(A123)=1,AND(DAY(A123)&gt;=1,MONTH(A123)=MONTH(B123))),DATEDIF(A123,B123,"m"),DATEDIF(AD123,B123,"m"))</f>
        <v>0</v>
      </c>
      <c r="Y123" s="38">
        <f t="shared" ref="Y123:Y133" si="105">IF(AND(X123=11,AB123=Q123),1,0)</f>
        <v>0</v>
      </c>
      <c r="Z123" s="142">
        <f t="shared" ref="Z123:Z133" si="106">IF(Y123=1, ROUND((C123+(D123*12)+(E123*12)+(F123*12)+G123+H123+I123),2),0)</f>
        <v>0</v>
      </c>
      <c r="AA123" s="143">
        <f t="shared" ref="AA123:AA133" si="107">ROUND((C123+(D123*12)+(E123*12)+(F123*12)+G123+H123+I123),2)</f>
        <v>0</v>
      </c>
      <c r="AB123" s="35">
        <f t="shared" ref="AB123:AB133" si="108">B123-DATE(YEAR(B123),MONTH(B123),)</f>
        <v>0</v>
      </c>
      <c r="AC123" s="140" t="str">
        <f t="shared" ref="AC123:AC133" si="109">IF(A123="","0",DATEDIF(A123,B123,"D")+1)</f>
        <v>0</v>
      </c>
      <c r="AD123" s="141">
        <f t="shared" ref="AD123:AD133" si="110">IF(A123="",0,EOMONTH(A123,0)+1)</f>
        <v>0</v>
      </c>
    </row>
    <row r="124" spans="1:30" x14ac:dyDescent="0.35">
      <c r="A124" s="57"/>
      <c r="B124" s="62"/>
      <c r="C124" s="58"/>
      <c r="D124" s="59"/>
      <c r="E124" s="59"/>
      <c r="F124" s="59"/>
      <c r="G124" s="59"/>
      <c r="H124" s="59"/>
      <c r="I124" s="59"/>
      <c r="J124" s="81">
        <f t="shared" ref="J124:J133" si="111">IF(Y124=1,Z124, ROUND(AA124/12*(IF(S124&gt;0,S124,T124+U124)+X124),2))</f>
        <v>0</v>
      </c>
      <c r="L124" s="6"/>
      <c r="M124" s="131">
        <f t="shared" si="95"/>
        <v>0</v>
      </c>
      <c r="N124" s="38">
        <f t="shared" ref="N124:N133" si="112">P124-M124+1</f>
        <v>32</v>
      </c>
      <c r="O124" s="38">
        <f t="shared" si="96"/>
        <v>0</v>
      </c>
      <c r="P124" s="38">
        <f t="shared" si="97"/>
        <v>31</v>
      </c>
      <c r="Q124" s="38">
        <f t="shared" si="98"/>
        <v>31</v>
      </c>
      <c r="R124" s="38">
        <f t="shared" ref="R124:R133" si="113">IF(P124=Q124,1,0)</f>
        <v>1</v>
      </c>
      <c r="S124" s="38">
        <f t="shared" si="99"/>
        <v>0</v>
      </c>
      <c r="T124" s="144">
        <f t="shared" si="100"/>
        <v>1.032258064516129</v>
      </c>
      <c r="U124" s="144">
        <f t="shared" si="101"/>
        <v>0</v>
      </c>
      <c r="V124" s="38">
        <f t="shared" si="102"/>
        <v>0</v>
      </c>
      <c r="W124" s="38">
        <f t="shared" si="103"/>
        <v>0</v>
      </c>
      <c r="X124" s="38">
        <f t="shared" si="104"/>
        <v>0</v>
      </c>
      <c r="Y124" s="38">
        <f t="shared" si="105"/>
        <v>0</v>
      </c>
      <c r="Z124" s="142">
        <f t="shared" si="106"/>
        <v>0</v>
      </c>
      <c r="AA124" s="143">
        <f t="shared" si="107"/>
        <v>0</v>
      </c>
      <c r="AB124" s="35">
        <f t="shared" si="108"/>
        <v>0</v>
      </c>
      <c r="AC124" s="140" t="str">
        <f t="shared" si="109"/>
        <v>0</v>
      </c>
      <c r="AD124" s="141">
        <f t="shared" si="110"/>
        <v>0</v>
      </c>
    </row>
    <row r="125" spans="1:30" x14ac:dyDescent="0.35">
      <c r="A125" s="57"/>
      <c r="B125" s="62"/>
      <c r="C125" s="58"/>
      <c r="D125" s="59"/>
      <c r="E125" s="59"/>
      <c r="F125" s="59"/>
      <c r="G125" s="59"/>
      <c r="H125" s="59"/>
      <c r="I125" s="59"/>
      <c r="J125" s="81">
        <f t="shared" si="111"/>
        <v>0</v>
      </c>
      <c r="L125" s="6"/>
      <c r="M125" s="131">
        <f t="shared" si="95"/>
        <v>0</v>
      </c>
      <c r="N125" s="38">
        <f t="shared" si="112"/>
        <v>32</v>
      </c>
      <c r="O125" s="38">
        <f t="shared" si="96"/>
        <v>0</v>
      </c>
      <c r="P125" s="38">
        <f t="shared" si="97"/>
        <v>31</v>
      </c>
      <c r="Q125" s="38">
        <f t="shared" si="98"/>
        <v>31</v>
      </c>
      <c r="R125" s="38">
        <f t="shared" si="113"/>
        <v>1</v>
      </c>
      <c r="S125" s="38">
        <f t="shared" si="99"/>
        <v>0</v>
      </c>
      <c r="T125" s="144">
        <f t="shared" si="100"/>
        <v>1.032258064516129</v>
      </c>
      <c r="U125" s="144">
        <f t="shared" si="101"/>
        <v>0</v>
      </c>
      <c r="V125" s="38">
        <f t="shared" si="102"/>
        <v>0</v>
      </c>
      <c r="W125" s="38">
        <f t="shared" si="103"/>
        <v>0</v>
      </c>
      <c r="X125" s="38">
        <f t="shared" si="104"/>
        <v>0</v>
      </c>
      <c r="Y125" s="38">
        <f t="shared" si="105"/>
        <v>0</v>
      </c>
      <c r="Z125" s="142">
        <f t="shared" si="106"/>
        <v>0</v>
      </c>
      <c r="AA125" s="143">
        <f t="shared" si="107"/>
        <v>0</v>
      </c>
      <c r="AB125" s="35">
        <f t="shared" si="108"/>
        <v>0</v>
      </c>
      <c r="AC125" s="140" t="str">
        <f t="shared" si="109"/>
        <v>0</v>
      </c>
      <c r="AD125" s="141">
        <f t="shared" si="110"/>
        <v>0</v>
      </c>
    </row>
    <row r="126" spans="1:30" x14ac:dyDescent="0.35">
      <c r="A126" s="57"/>
      <c r="B126" s="62"/>
      <c r="C126" s="58"/>
      <c r="D126" s="59"/>
      <c r="E126" s="59"/>
      <c r="F126" s="59"/>
      <c r="G126" s="59"/>
      <c r="H126" s="59"/>
      <c r="I126" s="59"/>
      <c r="J126" s="81">
        <f t="shared" si="111"/>
        <v>0</v>
      </c>
      <c r="L126" s="6"/>
      <c r="M126" s="131">
        <f t="shared" si="95"/>
        <v>0</v>
      </c>
      <c r="N126" s="38">
        <f t="shared" si="112"/>
        <v>32</v>
      </c>
      <c r="O126" s="38">
        <f t="shared" si="96"/>
        <v>0</v>
      </c>
      <c r="P126" s="38">
        <f t="shared" si="97"/>
        <v>31</v>
      </c>
      <c r="Q126" s="38">
        <f t="shared" si="98"/>
        <v>31</v>
      </c>
      <c r="R126" s="38">
        <f t="shared" si="113"/>
        <v>1</v>
      </c>
      <c r="S126" s="38">
        <f t="shared" si="99"/>
        <v>0</v>
      </c>
      <c r="T126" s="144">
        <f t="shared" si="100"/>
        <v>1.032258064516129</v>
      </c>
      <c r="U126" s="144">
        <f t="shared" si="101"/>
        <v>0</v>
      </c>
      <c r="V126" s="38">
        <f t="shared" si="102"/>
        <v>0</v>
      </c>
      <c r="W126" s="38">
        <f t="shared" si="103"/>
        <v>0</v>
      </c>
      <c r="X126" s="38">
        <f t="shared" si="104"/>
        <v>0</v>
      </c>
      <c r="Y126" s="38">
        <f t="shared" si="105"/>
        <v>0</v>
      </c>
      <c r="Z126" s="142">
        <f t="shared" si="106"/>
        <v>0</v>
      </c>
      <c r="AA126" s="143">
        <f t="shared" si="107"/>
        <v>0</v>
      </c>
      <c r="AB126" s="35">
        <f t="shared" si="108"/>
        <v>0</v>
      </c>
      <c r="AC126" s="140" t="str">
        <f t="shared" si="109"/>
        <v>0</v>
      </c>
      <c r="AD126" s="141">
        <f t="shared" si="110"/>
        <v>0</v>
      </c>
    </row>
    <row r="127" spans="1:30" x14ac:dyDescent="0.35">
      <c r="A127" s="57"/>
      <c r="B127" s="62"/>
      <c r="C127" s="58"/>
      <c r="D127" s="59"/>
      <c r="E127" s="59"/>
      <c r="F127" s="59"/>
      <c r="G127" s="59"/>
      <c r="H127" s="59"/>
      <c r="I127" s="59"/>
      <c r="J127" s="81">
        <f t="shared" si="111"/>
        <v>0</v>
      </c>
      <c r="L127" s="6"/>
      <c r="M127" s="131">
        <f t="shared" si="95"/>
        <v>0</v>
      </c>
      <c r="N127" s="38">
        <f t="shared" si="112"/>
        <v>32</v>
      </c>
      <c r="O127" s="38">
        <f t="shared" si="96"/>
        <v>0</v>
      </c>
      <c r="P127" s="38">
        <f t="shared" si="97"/>
        <v>31</v>
      </c>
      <c r="Q127" s="38">
        <f t="shared" si="98"/>
        <v>31</v>
      </c>
      <c r="R127" s="38">
        <f t="shared" si="113"/>
        <v>1</v>
      </c>
      <c r="S127" s="38">
        <f t="shared" si="99"/>
        <v>0</v>
      </c>
      <c r="T127" s="144">
        <f t="shared" si="100"/>
        <v>1.032258064516129</v>
      </c>
      <c r="U127" s="144">
        <f t="shared" si="101"/>
        <v>0</v>
      </c>
      <c r="V127" s="38">
        <f t="shared" si="102"/>
        <v>0</v>
      </c>
      <c r="W127" s="38">
        <f t="shared" si="103"/>
        <v>0</v>
      </c>
      <c r="X127" s="38">
        <f t="shared" si="104"/>
        <v>0</v>
      </c>
      <c r="Y127" s="38">
        <f t="shared" si="105"/>
        <v>0</v>
      </c>
      <c r="Z127" s="142">
        <f t="shared" si="106"/>
        <v>0</v>
      </c>
      <c r="AA127" s="143">
        <f t="shared" si="107"/>
        <v>0</v>
      </c>
      <c r="AB127" s="35">
        <f t="shared" si="108"/>
        <v>0</v>
      </c>
      <c r="AC127" s="140" t="str">
        <f t="shared" si="109"/>
        <v>0</v>
      </c>
      <c r="AD127" s="141">
        <f t="shared" si="110"/>
        <v>0</v>
      </c>
    </row>
    <row r="128" spans="1:30" x14ac:dyDescent="0.35">
      <c r="A128" s="57"/>
      <c r="B128" s="62"/>
      <c r="C128" s="58"/>
      <c r="D128" s="59"/>
      <c r="E128" s="59"/>
      <c r="F128" s="59"/>
      <c r="G128" s="59"/>
      <c r="H128" s="59"/>
      <c r="I128" s="59"/>
      <c r="J128" s="81">
        <f t="shared" si="111"/>
        <v>0</v>
      </c>
      <c r="L128" s="6"/>
      <c r="M128" s="131">
        <f t="shared" si="95"/>
        <v>0</v>
      </c>
      <c r="N128" s="38">
        <f t="shared" si="112"/>
        <v>32</v>
      </c>
      <c r="O128" s="38">
        <f t="shared" si="96"/>
        <v>0</v>
      </c>
      <c r="P128" s="38">
        <f t="shared" si="97"/>
        <v>31</v>
      </c>
      <c r="Q128" s="38">
        <f t="shared" si="98"/>
        <v>31</v>
      </c>
      <c r="R128" s="38">
        <f t="shared" si="113"/>
        <v>1</v>
      </c>
      <c r="S128" s="38">
        <f t="shared" si="99"/>
        <v>0</v>
      </c>
      <c r="T128" s="144">
        <f t="shared" si="100"/>
        <v>1.032258064516129</v>
      </c>
      <c r="U128" s="144">
        <f t="shared" si="101"/>
        <v>0</v>
      </c>
      <c r="V128" s="38">
        <f t="shared" si="102"/>
        <v>0</v>
      </c>
      <c r="W128" s="38">
        <f t="shared" si="103"/>
        <v>0</v>
      </c>
      <c r="X128" s="38">
        <f t="shared" si="104"/>
        <v>0</v>
      </c>
      <c r="Y128" s="38">
        <f t="shared" si="105"/>
        <v>0</v>
      </c>
      <c r="Z128" s="142">
        <f t="shared" si="106"/>
        <v>0</v>
      </c>
      <c r="AA128" s="143">
        <f t="shared" si="107"/>
        <v>0</v>
      </c>
      <c r="AB128" s="35">
        <f t="shared" si="108"/>
        <v>0</v>
      </c>
      <c r="AC128" s="140" t="str">
        <f t="shared" si="109"/>
        <v>0</v>
      </c>
      <c r="AD128" s="141">
        <f t="shared" si="110"/>
        <v>0</v>
      </c>
    </row>
    <row r="129" spans="1:30" x14ac:dyDescent="0.35">
      <c r="A129" s="57"/>
      <c r="B129" s="62"/>
      <c r="C129" s="58"/>
      <c r="D129" s="59"/>
      <c r="E129" s="59"/>
      <c r="F129" s="59"/>
      <c r="G129" s="59"/>
      <c r="H129" s="59"/>
      <c r="I129" s="59"/>
      <c r="J129" s="81">
        <f t="shared" si="111"/>
        <v>0</v>
      </c>
      <c r="L129" s="6"/>
      <c r="M129" s="131">
        <f t="shared" si="95"/>
        <v>0</v>
      </c>
      <c r="N129" s="38">
        <f t="shared" si="112"/>
        <v>32</v>
      </c>
      <c r="O129" s="38">
        <f t="shared" si="96"/>
        <v>0</v>
      </c>
      <c r="P129" s="38">
        <f t="shared" si="97"/>
        <v>31</v>
      </c>
      <c r="Q129" s="38">
        <f t="shared" si="98"/>
        <v>31</v>
      </c>
      <c r="R129" s="38">
        <f t="shared" si="113"/>
        <v>1</v>
      </c>
      <c r="S129" s="38">
        <f t="shared" si="99"/>
        <v>0</v>
      </c>
      <c r="T129" s="144">
        <f t="shared" si="100"/>
        <v>1.032258064516129</v>
      </c>
      <c r="U129" s="144">
        <f t="shared" si="101"/>
        <v>0</v>
      </c>
      <c r="V129" s="38">
        <f t="shared" si="102"/>
        <v>0</v>
      </c>
      <c r="W129" s="38">
        <f t="shared" si="103"/>
        <v>0</v>
      </c>
      <c r="X129" s="38">
        <f t="shared" si="104"/>
        <v>0</v>
      </c>
      <c r="Y129" s="38">
        <f t="shared" si="105"/>
        <v>0</v>
      </c>
      <c r="Z129" s="142">
        <f t="shared" si="106"/>
        <v>0</v>
      </c>
      <c r="AA129" s="143">
        <f t="shared" si="107"/>
        <v>0</v>
      </c>
      <c r="AB129" s="35">
        <f t="shared" si="108"/>
        <v>0</v>
      </c>
      <c r="AC129" s="140" t="str">
        <f t="shared" si="109"/>
        <v>0</v>
      </c>
      <c r="AD129" s="141">
        <f t="shared" si="110"/>
        <v>0</v>
      </c>
    </row>
    <row r="130" spans="1:30" x14ac:dyDescent="0.35">
      <c r="A130" s="57"/>
      <c r="B130" s="62"/>
      <c r="C130" s="58"/>
      <c r="D130" s="59"/>
      <c r="E130" s="59"/>
      <c r="F130" s="59"/>
      <c r="G130" s="59"/>
      <c r="H130" s="59"/>
      <c r="I130" s="59"/>
      <c r="J130" s="81">
        <f t="shared" si="111"/>
        <v>0</v>
      </c>
      <c r="L130" s="6"/>
      <c r="M130" s="131">
        <f t="shared" si="95"/>
        <v>0</v>
      </c>
      <c r="N130" s="38">
        <f t="shared" si="112"/>
        <v>32</v>
      </c>
      <c r="O130" s="38">
        <f t="shared" si="96"/>
        <v>0</v>
      </c>
      <c r="P130" s="38">
        <f t="shared" si="97"/>
        <v>31</v>
      </c>
      <c r="Q130" s="38">
        <f t="shared" si="98"/>
        <v>31</v>
      </c>
      <c r="R130" s="38">
        <f t="shared" si="113"/>
        <v>1</v>
      </c>
      <c r="S130" s="38">
        <f t="shared" si="99"/>
        <v>0</v>
      </c>
      <c r="T130" s="144">
        <f t="shared" si="100"/>
        <v>1.032258064516129</v>
      </c>
      <c r="U130" s="144">
        <f t="shared" si="101"/>
        <v>0</v>
      </c>
      <c r="V130" s="38">
        <f t="shared" si="102"/>
        <v>0</v>
      </c>
      <c r="W130" s="38">
        <f t="shared" si="103"/>
        <v>0</v>
      </c>
      <c r="X130" s="38">
        <f t="shared" si="104"/>
        <v>0</v>
      </c>
      <c r="Y130" s="38">
        <f t="shared" si="105"/>
        <v>0</v>
      </c>
      <c r="Z130" s="142">
        <f t="shared" si="106"/>
        <v>0</v>
      </c>
      <c r="AA130" s="143">
        <f t="shared" si="107"/>
        <v>0</v>
      </c>
      <c r="AB130" s="35">
        <f t="shared" si="108"/>
        <v>0</v>
      </c>
      <c r="AC130" s="140" t="str">
        <f t="shared" si="109"/>
        <v>0</v>
      </c>
      <c r="AD130" s="141">
        <f t="shared" si="110"/>
        <v>0</v>
      </c>
    </row>
    <row r="131" spans="1:30" x14ac:dyDescent="0.35">
      <c r="A131" s="57"/>
      <c r="B131" s="62"/>
      <c r="C131" s="58"/>
      <c r="D131" s="59"/>
      <c r="E131" s="59"/>
      <c r="F131" s="59"/>
      <c r="G131" s="59"/>
      <c r="H131" s="59"/>
      <c r="I131" s="59"/>
      <c r="J131" s="81">
        <f t="shared" si="111"/>
        <v>0</v>
      </c>
      <c r="L131" s="6"/>
      <c r="M131" s="131">
        <f t="shared" si="95"/>
        <v>0</v>
      </c>
      <c r="N131" s="38">
        <f t="shared" si="112"/>
        <v>32</v>
      </c>
      <c r="O131" s="38">
        <f t="shared" si="96"/>
        <v>0</v>
      </c>
      <c r="P131" s="38">
        <f t="shared" si="97"/>
        <v>31</v>
      </c>
      <c r="Q131" s="38">
        <f t="shared" si="98"/>
        <v>31</v>
      </c>
      <c r="R131" s="38">
        <f t="shared" si="113"/>
        <v>1</v>
      </c>
      <c r="S131" s="38">
        <f t="shared" si="99"/>
        <v>0</v>
      </c>
      <c r="T131" s="144">
        <f t="shared" si="100"/>
        <v>1.032258064516129</v>
      </c>
      <c r="U131" s="144">
        <f t="shared" si="101"/>
        <v>0</v>
      </c>
      <c r="V131" s="38">
        <f t="shared" si="102"/>
        <v>0</v>
      </c>
      <c r="W131" s="38">
        <f t="shared" si="103"/>
        <v>0</v>
      </c>
      <c r="X131" s="38">
        <f t="shared" si="104"/>
        <v>0</v>
      </c>
      <c r="Y131" s="38">
        <f t="shared" si="105"/>
        <v>0</v>
      </c>
      <c r="Z131" s="142">
        <f t="shared" si="106"/>
        <v>0</v>
      </c>
      <c r="AA131" s="143">
        <f t="shared" si="107"/>
        <v>0</v>
      </c>
      <c r="AB131" s="35">
        <f t="shared" si="108"/>
        <v>0</v>
      </c>
      <c r="AC131" s="140" t="str">
        <f t="shared" si="109"/>
        <v>0</v>
      </c>
      <c r="AD131" s="141">
        <f t="shared" si="110"/>
        <v>0</v>
      </c>
    </row>
    <row r="132" spans="1:30" x14ac:dyDescent="0.35">
      <c r="A132" s="57"/>
      <c r="B132" s="62"/>
      <c r="C132" s="58"/>
      <c r="D132" s="59"/>
      <c r="E132" s="59"/>
      <c r="F132" s="59"/>
      <c r="G132" s="59"/>
      <c r="H132" s="59"/>
      <c r="I132" s="59"/>
      <c r="J132" s="81">
        <f t="shared" si="111"/>
        <v>0</v>
      </c>
      <c r="L132" s="6"/>
      <c r="M132" s="131">
        <f t="shared" si="95"/>
        <v>0</v>
      </c>
      <c r="N132" s="38">
        <f t="shared" si="112"/>
        <v>32</v>
      </c>
      <c r="O132" s="38">
        <f t="shared" si="96"/>
        <v>0</v>
      </c>
      <c r="P132" s="38">
        <f t="shared" si="97"/>
        <v>31</v>
      </c>
      <c r="Q132" s="38">
        <f t="shared" si="98"/>
        <v>31</v>
      </c>
      <c r="R132" s="38">
        <f t="shared" si="113"/>
        <v>1</v>
      </c>
      <c r="S132" s="38">
        <f t="shared" si="99"/>
        <v>0</v>
      </c>
      <c r="T132" s="144">
        <f t="shared" si="100"/>
        <v>1.032258064516129</v>
      </c>
      <c r="U132" s="144">
        <f t="shared" si="101"/>
        <v>0</v>
      </c>
      <c r="V132" s="38">
        <f t="shared" si="102"/>
        <v>0</v>
      </c>
      <c r="W132" s="38">
        <f t="shared" si="103"/>
        <v>0</v>
      </c>
      <c r="X132" s="38">
        <f t="shared" si="104"/>
        <v>0</v>
      </c>
      <c r="Y132" s="38">
        <f t="shared" si="105"/>
        <v>0</v>
      </c>
      <c r="Z132" s="142">
        <f t="shared" si="106"/>
        <v>0</v>
      </c>
      <c r="AA132" s="143">
        <f t="shared" si="107"/>
        <v>0</v>
      </c>
      <c r="AB132" s="35">
        <f t="shared" si="108"/>
        <v>0</v>
      </c>
      <c r="AC132" s="140" t="str">
        <f t="shared" si="109"/>
        <v>0</v>
      </c>
      <c r="AD132" s="141">
        <f t="shared" si="110"/>
        <v>0</v>
      </c>
    </row>
    <row r="133" spans="1:30" x14ac:dyDescent="0.35">
      <c r="A133" s="57"/>
      <c r="B133" s="62"/>
      <c r="C133" s="58"/>
      <c r="D133" s="59"/>
      <c r="E133" s="59"/>
      <c r="F133" s="59"/>
      <c r="G133" s="59"/>
      <c r="H133" s="59"/>
      <c r="I133" s="59"/>
      <c r="J133" s="81">
        <f t="shared" si="111"/>
        <v>0</v>
      </c>
      <c r="L133" s="6"/>
      <c r="M133" s="131">
        <f t="shared" si="95"/>
        <v>0</v>
      </c>
      <c r="N133" s="38">
        <f t="shared" si="112"/>
        <v>32</v>
      </c>
      <c r="O133" s="38">
        <f t="shared" si="96"/>
        <v>0</v>
      </c>
      <c r="P133" s="38">
        <f t="shared" si="97"/>
        <v>31</v>
      </c>
      <c r="Q133" s="38">
        <f t="shared" si="98"/>
        <v>31</v>
      </c>
      <c r="R133" s="38">
        <f t="shared" si="113"/>
        <v>1</v>
      </c>
      <c r="S133" s="38">
        <f t="shared" si="99"/>
        <v>0</v>
      </c>
      <c r="T133" s="144">
        <f t="shared" si="100"/>
        <v>1.032258064516129</v>
      </c>
      <c r="U133" s="144">
        <f t="shared" si="101"/>
        <v>0</v>
      </c>
      <c r="V133" s="38">
        <f t="shared" si="102"/>
        <v>0</v>
      </c>
      <c r="W133" s="38">
        <f t="shared" si="103"/>
        <v>0</v>
      </c>
      <c r="X133" s="38">
        <f t="shared" si="104"/>
        <v>0</v>
      </c>
      <c r="Y133" s="38">
        <f t="shared" si="105"/>
        <v>0</v>
      </c>
      <c r="Z133" s="142">
        <f t="shared" si="106"/>
        <v>0</v>
      </c>
      <c r="AA133" s="143">
        <f t="shared" si="107"/>
        <v>0</v>
      </c>
      <c r="AB133" s="35">
        <f t="shared" si="108"/>
        <v>0</v>
      </c>
      <c r="AC133" s="140" t="str">
        <f t="shared" si="109"/>
        <v>0</v>
      </c>
      <c r="AD133" s="141">
        <f t="shared" si="110"/>
        <v>0</v>
      </c>
    </row>
    <row r="134" spans="1:30" x14ac:dyDescent="0.35">
      <c r="A134" s="73"/>
      <c r="B134" s="73"/>
      <c r="C134" s="74"/>
      <c r="D134" s="74"/>
      <c r="E134" s="4"/>
      <c r="F134" s="4"/>
      <c r="G134" s="194" t="s">
        <v>14</v>
      </c>
      <c r="H134" s="195"/>
      <c r="I134" s="196"/>
      <c r="J134" s="60"/>
      <c r="L134" s="6"/>
      <c r="M134" s="35"/>
      <c r="N134" s="35"/>
      <c r="O134" s="35"/>
      <c r="P134" s="35"/>
      <c r="Q134" s="35"/>
      <c r="R134" s="35"/>
      <c r="S134" s="35"/>
      <c r="T134" s="35"/>
      <c r="U134" s="35"/>
      <c r="V134" s="35"/>
      <c r="W134" s="35"/>
      <c r="X134" s="35"/>
      <c r="Y134" s="35"/>
      <c r="Z134" s="35"/>
      <c r="AA134" s="35"/>
      <c r="AB134" s="35"/>
      <c r="AC134" s="35">
        <f>SUM(AC123:AC133)</f>
        <v>0</v>
      </c>
      <c r="AD134" s="35"/>
    </row>
    <row r="135" spans="1:30" x14ac:dyDescent="0.35">
      <c r="C135" s="74"/>
      <c r="D135" s="74"/>
      <c r="E135" s="4"/>
      <c r="F135" s="4"/>
      <c r="G135" s="194" t="s">
        <v>14</v>
      </c>
      <c r="H135" s="195"/>
      <c r="I135" s="196"/>
      <c r="J135" s="61"/>
      <c r="L135" s="6"/>
      <c r="M135" s="35"/>
      <c r="N135" s="35"/>
      <c r="O135" s="35"/>
      <c r="P135" s="35"/>
      <c r="Q135" s="35"/>
      <c r="R135" s="35"/>
      <c r="S135" s="35"/>
      <c r="T135" s="35"/>
      <c r="U135" s="35"/>
      <c r="V135" s="35"/>
      <c r="W135" s="6"/>
      <c r="X135" s="6"/>
      <c r="Y135" s="35"/>
      <c r="Z135" s="35"/>
      <c r="AA135" s="35"/>
      <c r="AB135" s="35"/>
      <c r="AC135" s="35"/>
      <c r="AD135" s="35"/>
    </row>
    <row r="136" spans="1:30" x14ac:dyDescent="0.35">
      <c r="B136" s="4"/>
      <c r="C136" s="4"/>
      <c r="D136" s="4"/>
      <c r="E136" s="4"/>
      <c r="F136" s="4"/>
      <c r="G136" s="194" t="s">
        <v>14</v>
      </c>
      <c r="H136" s="195"/>
      <c r="I136" s="196"/>
      <c r="J136" s="61"/>
      <c r="L136" s="6"/>
      <c r="M136" s="35"/>
      <c r="N136" s="35"/>
      <c r="O136" s="35" t="s">
        <v>43</v>
      </c>
      <c r="P136" s="35"/>
      <c r="Q136" s="35"/>
      <c r="R136" s="35"/>
      <c r="S136" s="35"/>
      <c r="T136" s="35"/>
      <c r="U136" s="35"/>
      <c r="V136" s="35"/>
      <c r="W136" s="6"/>
      <c r="X136" s="6"/>
      <c r="Y136" s="35"/>
      <c r="Z136" s="35"/>
      <c r="AA136" s="35"/>
      <c r="AB136" s="35"/>
      <c r="AC136" s="35"/>
      <c r="AD136" s="35"/>
    </row>
    <row r="137" spans="1:30" x14ac:dyDescent="0.35">
      <c r="B137" s="4"/>
      <c r="C137" s="4"/>
      <c r="D137" s="4"/>
      <c r="E137" s="4"/>
      <c r="F137" s="4"/>
      <c r="G137" s="194" t="s">
        <v>14</v>
      </c>
      <c r="H137" s="195"/>
      <c r="I137" s="196"/>
      <c r="J137" s="61"/>
      <c r="L137" s="6"/>
      <c r="M137" s="35"/>
      <c r="N137" s="35"/>
      <c r="O137" s="35">
        <f>IF(AND(OR(MOD(YEAR(A123),4)=0,MOD(YEAR(B123),4)=0),AND(A123&lt;=DATE(IF(ROUND(MOD(YEAR(A123),4)=0,2),YEAR(A123),YEAR(B123)),2,29),B123&gt;=DATE(IF(ROUND(MOD(YEAR(A123),4)=0,2),YEAR(A123),YEAR(B123)),2,29))),1,IF(AND(OR(MOD(YEAR(A124),4)=0,MOD(YEAR(B124),4)=0),AND(A124&lt;=DATE(IF(ROUND(MOD(YEAR(A124),4)=0,2),YEAR(A124),YEAR(B124)),2,29),B124&gt;=DATE(IF(ROUND(MOD(YEAR(A124),4)=0,2),YEAR(A124),YEAR(B124)),2,29))),1,IF(AND(OR(MOD(YEAR(A125),4)=0,MOD(YEAR(B125),4)=0),AND(A125&lt;=DATE(IF(ROUND(MOD(YEAR(A125),4)=0,2),YEAR(A125),YEAR(B125)),2,29),B125&gt;=DATE(IF(ROUND(MOD(YEAR(A125),4)=0,2),YEAR(A125),YEAR(B125)),2,29))),1,IF(AND(OR(MOD(YEAR(A126),4)=0,MOD(YEAR(B126),4)=0),AND(A126&lt;=DATE(IF(ROUND(MOD(YEAR(A126),4)=0,2),YEAR(A126),YEAR(B126)),2,29),B126&gt;=DATE(IF(ROUND(MOD(YEAR(A126),4)=0,2),YEAR(A126),YEAR(B126)),2,29))),1,IF(AND(OR(MOD(YEAR(A127),4)=0,MOD(YEAR(B127),4)=0),AND(A127&lt;=DATE(IF(ROUND(MOD(YEAR(A127),4)=0,2),YEAR(A127),YEAR(B127)),2,29),B127&gt;=DATE(IF(ROUND(MOD(YEAR(A127),4)=0,2),YEAR(A127),YEAR(B127)),2,29))),1,IF(AND(OR(MOD(YEAR(A128),4)=0,MOD(YEAR(B128),4)=0),AND(A128&lt;=DATE(IF(ROUND(MOD(YEAR(A128),4)=0,2),YEAR(A128),YEAR(B128)),2,29),B128&gt;=DATE(IF(ROUND(MOD(YEAR(A128),4)=0,2),YEAR(A128),YEAR(B128)),2,29))),1,IF(AND(OR(MOD(YEAR(A129),4)=0,MOD(YEAR(B129),4)=0),AND(A129&lt;=DATE(IF(ROUND(MOD(YEAR(A129),4)=0,2),YEAR(A129),YEAR(B129)),2,29),B129&gt;=DATE(IF(ROUND(MOD(YEAR(A129),4)=0,2),YEAR(A129),YEAR(B129)),2,29))),1,IF(AND(OR(MOD(YEAR(A130),4)=0,MOD(YEAR(B130),4)=0),AND(A130&lt;=DATE(IF(ROUND(MOD(YEAR(A130),4)=0,2),YEAR(A130),YEAR(B130)),2,29),B130&gt;=DATE(IF(ROUND(MOD(YEAR(A130),4)=0,2),YEAR(A130),YEAR(B130)),2,29))),1,IF(AND(OR(MOD(YEAR(A131),4)=0,MOD(YEAR(B131),4)=0),AND(A131&lt;=DATE(IF(ROUND(MOD(YEAR(A131),4)=0,2),YEAR(A131),YEAR(B131)),2,29),B131&gt;=DATE(IF(ROUND(MOD(YEAR(A131),4)=0,2),YEAR(A131),YEAR(B131)),2,29))),1,IF(AND(OR(MOD(YEAR(A132),4)=0,MOD(YEAR(B132),4)=0),AND(A132&lt;=DATE(IF(ROUND(MOD(YEAR(A132),4)=0,2),YEAR(A132),YEAR(B132)),2,29),B132&gt;=DATE(IF(ROUND(MOD(YEAR(A132),4)=0,2),YEAR(A132),YEAR(B132)),2,29))),1,IF(AND(OR(MOD(YEAR(A133),4)=0,MOD(YEAR(B133),4)=0),AND(A133&lt;=DATE(IF(ROUND(MOD(YEAR(A133),4)=0,2),YEAR(A133),YEAR(B133)),2,29),B133&gt;=DATE(IF(ROUND(MOD(YEAR(A133),4)=0,2),YEAR(A133),YEAR(B133)),2,29))),1,0)))))))))))</f>
        <v>0</v>
      </c>
      <c r="P137" s="35">
        <f>IF(AND(O137=1,AC134=365),1,0)</f>
        <v>0</v>
      </c>
      <c r="Q137" s="35"/>
      <c r="R137" s="35"/>
      <c r="S137" s="35"/>
      <c r="T137" s="35"/>
      <c r="U137" s="35"/>
      <c r="V137" s="35"/>
      <c r="W137" s="6"/>
      <c r="X137" s="6"/>
      <c r="Y137" s="35"/>
      <c r="Z137" s="35"/>
      <c r="AA137" s="35"/>
      <c r="AB137" s="35"/>
      <c r="AC137" s="35"/>
      <c r="AD137" s="35"/>
    </row>
    <row r="138" spans="1:30" x14ac:dyDescent="0.35">
      <c r="A138" s="82" t="str">
        <f>IF(AND(AC134&lt;&gt;365,AC134&lt;&gt;366),"DATES DO NOT COVER WHOLE CALENDAR YEAR","")</f>
        <v>DATES DO NOT COVER WHOLE CALENDAR YEAR</v>
      </c>
      <c r="B138" s="75"/>
      <c r="D138" s="4"/>
      <c r="F138" s="7"/>
      <c r="G138" s="197"/>
      <c r="H138" s="198"/>
      <c r="I138" s="76" t="s">
        <v>13</v>
      </c>
      <c r="J138" s="83">
        <f>IF(OR(J140&lt;&gt;"",J141&lt;&gt;""),0,SUM(J123:J133)+SUM(J134:J137))</f>
        <v>0</v>
      </c>
      <c r="L138" s="6"/>
      <c r="M138" s="6"/>
      <c r="N138" s="6"/>
      <c r="O138" s="6"/>
      <c r="P138" s="6"/>
      <c r="Q138" s="6"/>
      <c r="R138" s="6"/>
      <c r="S138" s="6"/>
      <c r="T138" s="6"/>
      <c r="U138" s="35"/>
      <c r="V138" s="6"/>
      <c r="W138" s="6"/>
      <c r="X138" s="6"/>
      <c r="Y138" s="6"/>
      <c r="Z138" s="6"/>
      <c r="AA138" s="35"/>
      <c r="AB138" s="6"/>
      <c r="AC138" s="6"/>
      <c r="AD138" s="6"/>
    </row>
    <row r="139" spans="1:30" x14ac:dyDescent="0.35">
      <c r="A139" s="84" t="str">
        <f>IF(AND(AC134&lt;&gt;365,AC134&lt;&gt;366),"Did the member only work part year?","")</f>
        <v>Did the member only work part year?</v>
      </c>
      <c r="G139" s="199"/>
      <c r="H139" s="200"/>
      <c r="I139" s="77"/>
      <c r="J139" s="78"/>
      <c r="L139" s="6"/>
      <c r="M139" s="6"/>
      <c r="N139" s="6"/>
      <c r="O139" s="6"/>
      <c r="P139" s="6"/>
      <c r="Q139" s="6"/>
      <c r="R139" s="6"/>
      <c r="S139" s="6"/>
      <c r="T139" s="6"/>
      <c r="U139" s="35"/>
      <c r="V139" s="6"/>
      <c r="W139" s="6"/>
      <c r="X139" s="6"/>
      <c r="Y139" s="6"/>
      <c r="Z139" s="6"/>
      <c r="AA139" s="35"/>
      <c r="AB139" s="6"/>
      <c r="AC139" s="6"/>
      <c r="AD139" s="6"/>
    </row>
    <row r="140" spans="1:30" x14ac:dyDescent="0.35">
      <c r="A140" s="35" t="str">
        <f>IF(AND(AC134&lt;&gt;365,AC134&lt;&gt;366),"If YES, then use the FP figures in either J33 or J34 (depending if it is a leap year or not)","")</f>
        <v>If YES, then use the FP figures in either J33 or J34 (depending if it is a leap year or not)</v>
      </c>
      <c r="G140" s="194" t="s">
        <v>57</v>
      </c>
      <c r="H140" s="195"/>
      <c r="I140" s="79" t="s">
        <v>13</v>
      </c>
      <c r="J140" s="85" t="str">
        <f>IF(AND(AC134&gt;0,AC134&lt;=365,J141=""),ROUND(SUM(J123:J133)/(SUM(AC123:AC133))*365+SUM(J134:J137),2),"")</f>
        <v/>
      </c>
      <c r="L140" s="6"/>
      <c r="M140" s="6"/>
      <c r="N140" s="6"/>
      <c r="O140" s="6"/>
      <c r="P140" s="6"/>
      <c r="Q140" s="6"/>
      <c r="R140" s="6"/>
      <c r="S140" s="6"/>
      <c r="T140" s="6"/>
      <c r="U140" s="35"/>
      <c r="V140" s="6"/>
      <c r="W140" s="6"/>
      <c r="X140" s="6"/>
      <c r="Y140" s="6"/>
      <c r="Z140" s="6"/>
      <c r="AA140" s="35"/>
      <c r="AB140" s="6"/>
      <c r="AC140" s="6"/>
      <c r="AD140" s="6"/>
    </row>
    <row r="141" spans="1:30" x14ac:dyDescent="0.35">
      <c r="A141" s="8" t="str">
        <f>IF(AND(AC134&lt;&gt;365,AC134&lt;&gt;366),"If NO, then please double check the dates in columns A and B","")</f>
        <v>If NO, then please double check the dates in columns A and B</v>
      </c>
      <c r="G141" s="227" t="s">
        <v>58</v>
      </c>
      <c r="H141" s="228"/>
      <c r="I141" s="80" t="s">
        <v>13</v>
      </c>
      <c r="J141" s="86" t="str">
        <f>IF(AND(AC134&gt;0,AC134&lt;366,O137=1),ROUND(SUM(J123:J133)/(SUM(AC123:AC133))*366+SUM(J134:J137),2),"")</f>
        <v/>
      </c>
      <c r="L141" s="6"/>
      <c r="M141" s="6"/>
      <c r="N141" s="6"/>
      <c r="O141" s="6"/>
      <c r="P141" s="6"/>
      <c r="Q141" s="6"/>
      <c r="R141" s="6"/>
      <c r="S141" s="6"/>
      <c r="T141" s="6"/>
      <c r="U141" s="35"/>
      <c r="V141" s="6"/>
      <c r="W141" s="6"/>
      <c r="X141" s="6"/>
      <c r="Y141" s="6"/>
      <c r="Z141" s="6"/>
      <c r="AA141" s="35"/>
      <c r="AB141" s="6"/>
      <c r="AC141" s="6"/>
      <c r="AD141" s="6"/>
    </row>
    <row r="142" spans="1:30" x14ac:dyDescent="0.35">
      <c r="J142" s="12">
        <f>MAX(B123:B133)</f>
        <v>0</v>
      </c>
    </row>
    <row r="143" spans="1:30" ht="16" thickBot="1" x14ac:dyDescent="0.4">
      <c r="A143" s="15" t="s">
        <v>72</v>
      </c>
    </row>
    <row r="144" spans="1:30" ht="14.25" customHeight="1" thickBot="1" x14ac:dyDescent="0.4">
      <c r="A144" s="135"/>
      <c r="B144" s="136"/>
      <c r="C144" s="137"/>
      <c r="D144" s="190" t="s">
        <v>32</v>
      </c>
      <c r="E144" s="191"/>
      <c r="F144" s="192"/>
      <c r="G144" s="190" t="s">
        <v>33</v>
      </c>
      <c r="H144" s="191"/>
      <c r="I144" s="192"/>
      <c r="J144" s="136"/>
      <c r="K144" s="138"/>
      <c r="L144" s="138"/>
      <c r="M144" s="133" t="s">
        <v>47</v>
      </c>
      <c r="N144" s="132" t="s">
        <v>48</v>
      </c>
      <c r="O144" s="132" t="s">
        <v>29</v>
      </c>
      <c r="P144" s="201" t="s">
        <v>49</v>
      </c>
      <c r="Q144" s="201"/>
      <c r="R144" s="201" t="s">
        <v>50</v>
      </c>
      <c r="S144" s="14" t="s">
        <v>20</v>
      </c>
      <c r="T144" s="130" t="s">
        <v>51</v>
      </c>
      <c r="U144" s="14" t="s">
        <v>22</v>
      </c>
      <c r="V144" s="133" t="s">
        <v>52</v>
      </c>
      <c r="W144" s="133" t="s">
        <v>53</v>
      </c>
      <c r="X144" s="139" t="s">
        <v>54</v>
      </c>
      <c r="Y144" s="14" t="s">
        <v>26</v>
      </c>
      <c r="Z144" s="14" t="s">
        <v>27</v>
      </c>
      <c r="AA144" s="133" t="s">
        <v>28</v>
      </c>
      <c r="AB144" s="133" t="s">
        <v>29</v>
      </c>
      <c r="AC144" s="201" t="s">
        <v>30</v>
      </c>
      <c r="AD144" s="202" t="s">
        <v>31</v>
      </c>
    </row>
    <row r="145" spans="1:30" ht="30" customHeight="1" x14ac:dyDescent="0.35">
      <c r="A145" s="64" t="s">
        <v>8</v>
      </c>
      <c r="B145" s="68" t="s">
        <v>9</v>
      </c>
      <c r="C145" s="69" t="s">
        <v>34</v>
      </c>
      <c r="D145" s="70" t="s">
        <v>35</v>
      </c>
      <c r="E145" s="71" t="s">
        <v>36</v>
      </c>
      <c r="F145" s="72" t="s">
        <v>35</v>
      </c>
      <c r="G145" s="70" t="s">
        <v>35</v>
      </c>
      <c r="H145" s="71" t="s">
        <v>36</v>
      </c>
      <c r="I145" s="72" t="s">
        <v>35</v>
      </c>
      <c r="J145" s="65" t="s">
        <v>13</v>
      </c>
      <c r="L145" s="6"/>
      <c r="M145" s="130" t="s">
        <v>37</v>
      </c>
      <c r="N145" s="130" t="s">
        <v>38</v>
      </c>
      <c r="O145" s="130" t="s">
        <v>39</v>
      </c>
      <c r="P145" s="130" t="s">
        <v>37</v>
      </c>
      <c r="Q145" s="130" t="s">
        <v>39</v>
      </c>
      <c r="R145" s="201"/>
      <c r="S145" s="14"/>
      <c r="T145" s="130"/>
      <c r="U145" s="14"/>
      <c r="V145" s="130"/>
      <c r="W145" s="130"/>
      <c r="X145" s="139"/>
      <c r="Y145" s="14"/>
      <c r="Z145" s="133" t="s">
        <v>55</v>
      </c>
      <c r="AA145" s="134" t="s">
        <v>56</v>
      </c>
      <c r="AB145" s="133" t="s">
        <v>39</v>
      </c>
      <c r="AC145" s="201"/>
      <c r="AD145" s="202"/>
    </row>
    <row r="146" spans="1:30" x14ac:dyDescent="0.35">
      <c r="A146" s="57"/>
      <c r="B146" s="62"/>
      <c r="C146" s="58"/>
      <c r="D146" s="59"/>
      <c r="E146" s="59"/>
      <c r="F146" s="59"/>
      <c r="G146" s="59"/>
      <c r="H146" s="59"/>
      <c r="I146" s="59"/>
      <c r="J146" s="81">
        <f>IF(Y146=1,Z146, ROUND(AA146/12*(IF(S146&gt;0,S146,T146+U146)+X146),2))</f>
        <v>0</v>
      </c>
      <c r="L146" s="6"/>
      <c r="M146" s="131">
        <f t="shared" ref="M146:M156" si="114">DAY(A146)</f>
        <v>0</v>
      </c>
      <c r="N146" s="38">
        <f>P146-M146+1</f>
        <v>32</v>
      </c>
      <c r="O146" s="38">
        <f t="shared" ref="O146:O156" si="115">DAY(B146)</f>
        <v>0</v>
      </c>
      <c r="P146" s="38">
        <f t="shared" ref="P146:P156" si="116">IF(OR(MONTH(A146)=1,MONTH(A146)=3,MONTH(A146)=5,MONTH(A146)=7,MONTH(A146)=8,MONTH(A146)=10,MONTH(A146)=12),31,IF(OR(MONTH(A146)=4,MONTH(A146)=6,MONTH(A146)=9,MONTH(A146)=11),30,IF(AND(MONTH(A146)=2,MOD(YEAR(A146),4)&lt;&gt;0),28,IF(AND(MONTH(A146)=2,MOD(YEAR(A146),4)=0),29,0))))</f>
        <v>31</v>
      </c>
      <c r="Q146" s="38">
        <f t="shared" ref="Q146:Q156" si="117">IF(OR(MONTH(B146)=1,MONTH(B146)=3,MONTH(B146)=5,MONTH(B146)=7,MONTH(B146)=8,MONTH(B146)=10,MONTH(B146)=12),31,IF(OR(MONTH(B146)=4,MONTH(B146)=6,MONTH(B146)=9,MONTH(B146)=11),30,IF(AND(MONTH(B146)=2,MOD(YEAR(B146),4)&lt;&gt;0),28,IF(AND(MONTH(B146)=2,MOD(YEAR(B146),4)=0),29,0))))</f>
        <v>31</v>
      </c>
      <c r="R146" s="38">
        <f>IF(P146=Q146,1,0)</f>
        <v>1</v>
      </c>
      <c r="S146" s="38">
        <f t="shared" ref="S146:S156" si="118">IF(AND(X146=0,R146=1),AC146/Q146,0)</f>
        <v>0</v>
      </c>
      <c r="T146" s="144">
        <f t="shared" ref="T146:T156" si="119">IF(N146&lt;&gt;P146,(N146/P146),0)</f>
        <v>1.032258064516129</v>
      </c>
      <c r="U146" s="144">
        <f t="shared" ref="U146:U156" si="120">IF(O146&lt;&gt;Q146,(O146/Q146),IF(B146-A146&gt;Q146,1,0))</f>
        <v>0</v>
      </c>
      <c r="V146" s="38">
        <f t="shared" ref="V146:V156" si="121">B146-A146</f>
        <v>0</v>
      </c>
      <c r="W146" s="38">
        <f t="shared" ref="W146:W156" si="122">IF(V146&gt;P146,1,0)</f>
        <v>0</v>
      </c>
      <c r="X146" s="38">
        <f t="shared" ref="X146:X156" si="123">IF(OR(DAY(A146)=1,AND(DAY(A146)&gt;=1,MONTH(A146)=MONTH(B146))),DATEDIF(A146,B146,"m"),DATEDIF(AD146,B146,"m"))</f>
        <v>0</v>
      </c>
      <c r="Y146" s="38">
        <f t="shared" ref="Y146:Y156" si="124">IF(AND(X146=11,AB146=Q146),1,0)</f>
        <v>0</v>
      </c>
      <c r="Z146" s="142">
        <f t="shared" ref="Z146:Z156" si="125">IF(Y146=1, ROUND((C146+(D146*12)+(E146*12)+(F146*12)+G146+H146+I146),2),0)</f>
        <v>0</v>
      </c>
      <c r="AA146" s="143">
        <f t="shared" ref="AA146:AA156" si="126">ROUND((C146+(D146*12)+(E146*12)+(F146*12)+G146+H146+I146),2)</f>
        <v>0</v>
      </c>
      <c r="AB146" s="35">
        <f t="shared" ref="AB146:AB156" si="127">B146-DATE(YEAR(B146),MONTH(B146),)</f>
        <v>0</v>
      </c>
      <c r="AC146" s="140" t="str">
        <f t="shared" ref="AC146:AC156" si="128">IF(A146="","0",DATEDIF(A146,B146,"D")+1)</f>
        <v>0</v>
      </c>
      <c r="AD146" s="141">
        <f t="shared" ref="AD146:AD156" si="129">IF(A146="",0,EOMONTH(A146,0)+1)</f>
        <v>0</v>
      </c>
    </row>
    <row r="147" spans="1:30" x14ac:dyDescent="0.35">
      <c r="A147" s="57"/>
      <c r="B147" s="62"/>
      <c r="C147" s="58"/>
      <c r="D147" s="59"/>
      <c r="E147" s="59"/>
      <c r="F147" s="59"/>
      <c r="G147" s="59"/>
      <c r="H147" s="59"/>
      <c r="I147" s="59"/>
      <c r="J147" s="81">
        <f t="shared" ref="J147:J156" si="130">IF(Y147=1,Z147, ROUND(AA147/12*(IF(S147&gt;0,S147,T147+U147)+X147),2))</f>
        <v>0</v>
      </c>
      <c r="L147" s="6"/>
      <c r="M147" s="131">
        <f t="shared" si="114"/>
        <v>0</v>
      </c>
      <c r="N147" s="38">
        <f t="shared" ref="N147:N156" si="131">P147-M147+1</f>
        <v>32</v>
      </c>
      <c r="O147" s="38">
        <f t="shared" si="115"/>
        <v>0</v>
      </c>
      <c r="P147" s="38">
        <f t="shared" si="116"/>
        <v>31</v>
      </c>
      <c r="Q147" s="38">
        <f t="shared" si="117"/>
        <v>31</v>
      </c>
      <c r="R147" s="38">
        <f t="shared" ref="R147:R156" si="132">IF(P147=Q147,1,0)</f>
        <v>1</v>
      </c>
      <c r="S147" s="38">
        <f t="shared" si="118"/>
        <v>0</v>
      </c>
      <c r="T147" s="144">
        <f t="shared" si="119"/>
        <v>1.032258064516129</v>
      </c>
      <c r="U147" s="144">
        <f t="shared" si="120"/>
        <v>0</v>
      </c>
      <c r="V147" s="38">
        <f t="shared" si="121"/>
        <v>0</v>
      </c>
      <c r="W147" s="38">
        <f t="shared" si="122"/>
        <v>0</v>
      </c>
      <c r="X147" s="38">
        <f t="shared" si="123"/>
        <v>0</v>
      </c>
      <c r="Y147" s="38">
        <f t="shared" si="124"/>
        <v>0</v>
      </c>
      <c r="Z147" s="142">
        <f t="shared" si="125"/>
        <v>0</v>
      </c>
      <c r="AA147" s="143">
        <f t="shared" si="126"/>
        <v>0</v>
      </c>
      <c r="AB147" s="35">
        <f t="shared" si="127"/>
        <v>0</v>
      </c>
      <c r="AC147" s="140" t="str">
        <f t="shared" si="128"/>
        <v>0</v>
      </c>
      <c r="AD147" s="141">
        <f t="shared" si="129"/>
        <v>0</v>
      </c>
    </row>
    <row r="148" spans="1:30" x14ac:dyDescent="0.35">
      <c r="A148" s="57"/>
      <c r="B148" s="62"/>
      <c r="C148" s="58"/>
      <c r="D148" s="59"/>
      <c r="E148" s="59"/>
      <c r="F148" s="59"/>
      <c r="G148" s="59"/>
      <c r="H148" s="59"/>
      <c r="I148" s="59"/>
      <c r="J148" s="81">
        <f t="shared" si="130"/>
        <v>0</v>
      </c>
      <c r="L148" s="6"/>
      <c r="M148" s="131">
        <f t="shared" si="114"/>
        <v>0</v>
      </c>
      <c r="N148" s="38">
        <f t="shared" si="131"/>
        <v>32</v>
      </c>
      <c r="O148" s="38">
        <f t="shared" si="115"/>
        <v>0</v>
      </c>
      <c r="P148" s="38">
        <f t="shared" si="116"/>
        <v>31</v>
      </c>
      <c r="Q148" s="38">
        <f t="shared" si="117"/>
        <v>31</v>
      </c>
      <c r="R148" s="38">
        <f t="shared" si="132"/>
        <v>1</v>
      </c>
      <c r="S148" s="38">
        <f t="shared" si="118"/>
        <v>0</v>
      </c>
      <c r="T148" s="144">
        <f t="shared" si="119"/>
        <v>1.032258064516129</v>
      </c>
      <c r="U148" s="144">
        <f t="shared" si="120"/>
        <v>0</v>
      </c>
      <c r="V148" s="38">
        <f t="shared" si="121"/>
        <v>0</v>
      </c>
      <c r="W148" s="38">
        <f t="shared" si="122"/>
        <v>0</v>
      </c>
      <c r="X148" s="38">
        <f t="shared" si="123"/>
        <v>0</v>
      </c>
      <c r="Y148" s="38">
        <f t="shared" si="124"/>
        <v>0</v>
      </c>
      <c r="Z148" s="142">
        <f t="shared" si="125"/>
        <v>0</v>
      </c>
      <c r="AA148" s="143">
        <f t="shared" si="126"/>
        <v>0</v>
      </c>
      <c r="AB148" s="35">
        <f t="shared" si="127"/>
        <v>0</v>
      </c>
      <c r="AC148" s="140" t="str">
        <f t="shared" si="128"/>
        <v>0</v>
      </c>
      <c r="AD148" s="141">
        <f t="shared" si="129"/>
        <v>0</v>
      </c>
    </row>
    <row r="149" spans="1:30" x14ac:dyDescent="0.35">
      <c r="A149" s="57"/>
      <c r="B149" s="62"/>
      <c r="C149" s="58"/>
      <c r="D149" s="59"/>
      <c r="E149" s="59"/>
      <c r="F149" s="59"/>
      <c r="G149" s="59"/>
      <c r="H149" s="59"/>
      <c r="I149" s="59"/>
      <c r="J149" s="81">
        <f t="shared" si="130"/>
        <v>0</v>
      </c>
      <c r="L149" s="6"/>
      <c r="M149" s="131">
        <f t="shared" si="114"/>
        <v>0</v>
      </c>
      <c r="N149" s="38">
        <f t="shared" si="131"/>
        <v>32</v>
      </c>
      <c r="O149" s="38">
        <f t="shared" si="115"/>
        <v>0</v>
      </c>
      <c r="P149" s="38">
        <f t="shared" si="116"/>
        <v>31</v>
      </c>
      <c r="Q149" s="38">
        <f t="shared" si="117"/>
        <v>31</v>
      </c>
      <c r="R149" s="38">
        <f t="shared" si="132"/>
        <v>1</v>
      </c>
      <c r="S149" s="38">
        <f t="shared" si="118"/>
        <v>0</v>
      </c>
      <c r="T149" s="144">
        <f t="shared" si="119"/>
        <v>1.032258064516129</v>
      </c>
      <c r="U149" s="144">
        <f t="shared" si="120"/>
        <v>0</v>
      </c>
      <c r="V149" s="38">
        <f t="shared" si="121"/>
        <v>0</v>
      </c>
      <c r="W149" s="38">
        <f t="shared" si="122"/>
        <v>0</v>
      </c>
      <c r="X149" s="38">
        <f t="shared" si="123"/>
        <v>0</v>
      </c>
      <c r="Y149" s="38">
        <f t="shared" si="124"/>
        <v>0</v>
      </c>
      <c r="Z149" s="142">
        <f t="shared" si="125"/>
        <v>0</v>
      </c>
      <c r="AA149" s="143">
        <f t="shared" si="126"/>
        <v>0</v>
      </c>
      <c r="AB149" s="35">
        <f t="shared" si="127"/>
        <v>0</v>
      </c>
      <c r="AC149" s="140" t="str">
        <f t="shared" si="128"/>
        <v>0</v>
      </c>
      <c r="AD149" s="141">
        <f t="shared" si="129"/>
        <v>0</v>
      </c>
    </row>
    <row r="150" spans="1:30" x14ac:dyDescent="0.35">
      <c r="A150" s="57"/>
      <c r="B150" s="62"/>
      <c r="C150" s="58"/>
      <c r="D150" s="59"/>
      <c r="E150" s="59"/>
      <c r="F150" s="59"/>
      <c r="G150" s="59"/>
      <c r="H150" s="59"/>
      <c r="I150" s="59"/>
      <c r="J150" s="81">
        <f t="shared" si="130"/>
        <v>0</v>
      </c>
      <c r="L150" s="6"/>
      <c r="M150" s="131">
        <f t="shared" si="114"/>
        <v>0</v>
      </c>
      <c r="N150" s="38">
        <f t="shared" si="131"/>
        <v>32</v>
      </c>
      <c r="O150" s="38">
        <f t="shared" si="115"/>
        <v>0</v>
      </c>
      <c r="P150" s="38">
        <f t="shared" si="116"/>
        <v>31</v>
      </c>
      <c r="Q150" s="38">
        <f t="shared" si="117"/>
        <v>31</v>
      </c>
      <c r="R150" s="38">
        <f t="shared" si="132"/>
        <v>1</v>
      </c>
      <c r="S150" s="38">
        <f t="shared" si="118"/>
        <v>0</v>
      </c>
      <c r="T150" s="144">
        <f t="shared" si="119"/>
        <v>1.032258064516129</v>
      </c>
      <c r="U150" s="144">
        <f t="shared" si="120"/>
        <v>0</v>
      </c>
      <c r="V150" s="38">
        <f t="shared" si="121"/>
        <v>0</v>
      </c>
      <c r="W150" s="38">
        <f t="shared" si="122"/>
        <v>0</v>
      </c>
      <c r="X150" s="38">
        <f t="shared" si="123"/>
        <v>0</v>
      </c>
      <c r="Y150" s="38">
        <f t="shared" si="124"/>
        <v>0</v>
      </c>
      <c r="Z150" s="142">
        <f t="shared" si="125"/>
        <v>0</v>
      </c>
      <c r="AA150" s="143">
        <f t="shared" si="126"/>
        <v>0</v>
      </c>
      <c r="AB150" s="35">
        <f t="shared" si="127"/>
        <v>0</v>
      </c>
      <c r="AC150" s="140" t="str">
        <f t="shared" si="128"/>
        <v>0</v>
      </c>
      <c r="AD150" s="141">
        <f t="shared" si="129"/>
        <v>0</v>
      </c>
    </row>
    <row r="151" spans="1:30" x14ac:dyDescent="0.35">
      <c r="A151" s="57"/>
      <c r="B151" s="62"/>
      <c r="C151" s="58"/>
      <c r="D151" s="59"/>
      <c r="E151" s="59"/>
      <c r="F151" s="59"/>
      <c r="G151" s="59"/>
      <c r="H151" s="59"/>
      <c r="I151" s="59"/>
      <c r="J151" s="81">
        <f t="shared" si="130"/>
        <v>0</v>
      </c>
      <c r="L151" s="6"/>
      <c r="M151" s="131">
        <f t="shared" si="114"/>
        <v>0</v>
      </c>
      <c r="N151" s="38">
        <f t="shared" si="131"/>
        <v>32</v>
      </c>
      <c r="O151" s="38">
        <f t="shared" si="115"/>
        <v>0</v>
      </c>
      <c r="P151" s="38">
        <f t="shared" si="116"/>
        <v>31</v>
      </c>
      <c r="Q151" s="38">
        <f t="shared" si="117"/>
        <v>31</v>
      </c>
      <c r="R151" s="38">
        <f t="shared" si="132"/>
        <v>1</v>
      </c>
      <c r="S151" s="38">
        <f t="shared" si="118"/>
        <v>0</v>
      </c>
      <c r="T151" s="144">
        <f t="shared" si="119"/>
        <v>1.032258064516129</v>
      </c>
      <c r="U151" s="144">
        <f t="shared" si="120"/>
        <v>0</v>
      </c>
      <c r="V151" s="38">
        <f t="shared" si="121"/>
        <v>0</v>
      </c>
      <c r="W151" s="38">
        <f t="shared" si="122"/>
        <v>0</v>
      </c>
      <c r="X151" s="38">
        <f t="shared" si="123"/>
        <v>0</v>
      </c>
      <c r="Y151" s="38">
        <f t="shared" si="124"/>
        <v>0</v>
      </c>
      <c r="Z151" s="142">
        <f t="shared" si="125"/>
        <v>0</v>
      </c>
      <c r="AA151" s="143">
        <f t="shared" si="126"/>
        <v>0</v>
      </c>
      <c r="AB151" s="35">
        <f t="shared" si="127"/>
        <v>0</v>
      </c>
      <c r="AC151" s="140" t="str">
        <f t="shared" si="128"/>
        <v>0</v>
      </c>
      <c r="AD151" s="141">
        <f t="shared" si="129"/>
        <v>0</v>
      </c>
    </row>
    <row r="152" spans="1:30" x14ac:dyDescent="0.35">
      <c r="A152" s="57"/>
      <c r="B152" s="62"/>
      <c r="C152" s="58"/>
      <c r="D152" s="59"/>
      <c r="E152" s="59"/>
      <c r="F152" s="59"/>
      <c r="G152" s="59"/>
      <c r="H152" s="59"/>
      <c r="I152" s="59"/>
      <c r="J152" s="81">
        <f t="shared" si="130"/>
        <v>0</v>
      </c>
      <c r="L152" s="6"/>
      <c r="M152" s="131">
        <f t="shared" si="114"/>
        <v>0</v>
      </c>
      <c r="N152" s="38">
        <f t="shared" si="131"/>
        <v>32</v>
      </c>
      <c r="O152" s="38">
        <f t="shared" si="115"/>
        <v>0</v>
      </c>
      <c r="P152" s="38">
        <f t="shared" si="116"/>
        <v>31</v>
      </c>
      <c r="Q152" s="38">
        <f t="shared" si="117"/>
        <v>31</v>
      </c>
      <c r="R152" s="38">
        <f t="shared" si="132"/>
        <v>1</v>
      </c>
      <c r="S152" s="38">
        <f t="shared" si="118"/>
        <v>0</v>
      </c>
      <c r="T152" s="144">
        <f t="shared" si="119"/>
        <v>1.032258064516129</v>
      </c>
      <c r="U152" s="144">
        <f t="shared" si="120"/>
        <v>0</v>
      </c>
      <c r="V152" s="38">
        <f t="shared" si="121"/>
        <v>0</v>
      </c>
      <c r="W152" s="38">
        <f t="shared" si="122"/>
        <v>0</v>
      </c>
      <c r="X152" s="38">
        <f t="shared" si="123"/>
        <v>0</v>
      </c>
      <c r="Y152" s="38">
        <f t="shared" si="124"/>
        <v>0</v>
      </c>
      <c r="Z152" s="142">
        <f t="shared" si="125"/>
        <v>0</v>
      </c>
      <c r="AA152" s="143">
        <f t="shared" si="126"/>
        <v>0</v>
      </c>
      <c r="AB152" s="35">
        <f t="shared" si="127"/>
        <v>0</v>
      </c>
      <c r="AC152" s="140" t="str">
        <f t="shared" si="128"/>
        <v>0</v>
      </c>
      <c r="AD152" s="141">
        <f t="shared" si="129"/>
        <v>0</v>
      </c>
    </row>
    <row r="153" spans="1:30" x14ac:dyDescent="0.35">
      <c r="A153" s="57"/>
      <c r="B153" s="62"/>
      <c r="C153" s="58"/>
      <c r="D153" s="59"/>
      <c r="E153" s="59"/>
      <c r="F153" s="59"/>
      <c r="G153" s="59"/>
      <c r="H153" s="59"/>
      <c r="I153" s="59"/>
      <c r="J153" s="81">
        <f t="shared" si="130"/>
        <v>0</v>
      </c>
      <c r="L153" s="6"/>
      <c r="M153" s="131">
        <f t="shared" si="114"/>
        <v>0</v>
      </c>
      <c r="N153" s="38">
        <f t="shared" si="131"/>
        <v>32</v>
      </c>
      <c r="O153" s="38">
        <f t="shared" si="115"/>
        <v>0</v>
      </c>
      <c r="P153" s="38">
        <f t="shared" si="116"/>
        <v>31</v>
      </c>
      <c r="Q153" s="38">
        <f t="shared" si="117"/>
        <v>31</v>
      </c>
      <c r="R153" s="38">
        <f t="shared" si="132"/>
        <v>1</v>
      </c>
      <c r="S153" s="38">
        <f t="shared" si="118"/>
        <v>0</v>
      </c>
      <c r="T153" s="144">
        <f t="shared" si="119"/>
        <v>1.032258064516129</v>
      </c>
      <c r="U153" s="144">
        <f t="shared" si="120"/>
        <v>0</v>
      </c>
      <c r="V153" s="38">
        <f t="shared" si="121"/>
        <v>0</v>
      </c>
      <c r="W153" s="38">
        <f t="shared" si="122"/>
        <v>0</v>
      </c>
      <c r="X153" s="38">
        <f t="shared" si="123"/>
        <v>0</v>
      </c>
      <c r="Y153" s="38">
        <f t="shared" si="124"/>
        <v>0</v>
      </c>
      <c r="Z153" s="142">
        <f t="shared" si="125"/>
        <v>0</v>
      </c>
      <c r="AA153" s="143">
        <f t="shared" si="126"/>
        <v>0</v>
      </c>
      <c r="AB153" s="35">
        <f t="shared" si="127"/>
        <v>0</v>
      </c>
      <c r="AC153" s="140" t="str">
        <f t="shared" si="128"/>
        <v>0</v>
      </c>
      <c r="AD153" s="141">
        <f t="shared" si="129"/>
        <v>0</v>
      </c>
    </row>
    <row r="154" spans="1:30" x14ac:dyDescent="0.35">
      <c r="A154" s="57"/>
      <c r="B154" s="62"/>
      <c r="C154" s="58"/>
      <c r="D154" s="59"/>
      <c r="E154" s="59"/>
      <c r="F154" s="59"/>
      <c r="G154" s="59"/>
      <c r="H154" s="59"/>
      <c r="I154" s="59"/>
      <c r="J154" s="81">
        <f t="shared" si="130"/>
        <v>0</v>
      </c>
      <c r="L154" s="6"/>
      <c r="M154" s="131">
        <f t="shared" si="114"/>
        <v>0</v>
      </c>
      <c r="N154" s="38">
        <f t="shared" si="131"/>
        <v>32</v>
      </c>
      <c r="O154" s="38">
        <f t="shared" si="115"/>
        <v>0</v>
      </c>
      <c r="P154" s="38">
        <f t="shared" si="116"/>
        <v>31</v>
      </c>
      <c r="Q154" s="38">
        <f t="shared" si="117"/>
        <v>31</v>
      </c>
      <c r="R154" s="38">
        <f t="shared" si="132"/>
        <v>1</v>
      </c>
      <c r="S154" s="38">
        <f t="shared" si="118"/>
        <v>0</v>
      </c>
      <c r="T154" s="144">
        <f t="shared" si="119"/>
        <v>1.032258064516129</v>
      </c>
      <c r="U154" s="144">
        <f t="shared" si="120"/>
        <v>0</v>
      </c>
      <c r="V154" s="38">
        <f t="shared" si="121"/>
        <v>0</v>
      </c>
      <c r="W154" s="38">
        <f t="shared" si="122"/>
        <v>0</v>
      </c>
      <c r="X154" s="38">
        <f t="shared" si="123"/>
        <v>0</v>
      </c>
      <c r="Y154" s="38">
        <f t="shared" si="124"/>
        <v>0</v>
      </c>
      <c r="Z154" s="142">
        <f t="shared" si="125"/>
        <v>0</v>
      </c>
      <c r="AA154" s="143">
        <f t="shared" si="126"/>
        <v>0</v>
      </c>
      <c r="AB154" s="35">
        <f t="shared" si="127"/>
        <v>0</v>
      </c>
      <c r="AC154" s="140" t="str">
        <f t="shared" si="128"/>
        <v>0</v>
      </c>
      <c r="AD154" s="141">
        <f t="shared" si="129"/>
        <v>0</v>
      </c>
    </row>
    <row r="155" spans="1:30" x14ac:dyDescent="0.35">
      <c r="A155" s="57"/>
      <c r="B155" s="62"/>
      <c r="C155" s="58"/>
      <c r="D155" s="59"/>
      <c r="E155" s="59"/>
      <c r="F155" s="59"/>
      <c r="G155" s="59"/>
      <c r="H155" s="59"/>
      <c r="I155" s="59"/>
      <c r="J155" s="81">
        <f t="shared" si="130"/>
        <v>0</v>
      </c>
      <c r="L155" s="6"/>
      <c r="M155" s="131">
        <f t="shared" si="114"/>
        <v>0</v>
      </c>
      <c r="N155" s="38">
        <f t="shared" si="131"/>
        <v>32</v>
      </c>
      <c r="O155" s="38">
        <f t="shared" si="115"/>
        <v>0</v>
      </c>
      <c r="P155" s="38">
        <f t="shared" si="116"/>
        <v>31</v>
      </c>
      <c r="Q155" s="38">
        <f t="shared" si="117"/>
        <v>31</v>
      </c>
      <c r="R155" s="38">
        <f t="shared" si="132"/>
        <v>1</v>
      </c>
      <c r="S155" s="38">
        <f t="shared" si="118"/>
        <v>0</v>
      </c>
      <c r="T155" s="144">
        <f t="shared" si="119"/>
        <v>1.032258064516129</v>
      </c>
      <c r="U155" s="144">
        <f t="shared" si="120"/>
        <v>0</v>
      </c>
      <c r="V155" s="38">
        <f t="shared" si="121"/>
        <v>0</v>
      </c>
      <c r="W155" s="38">
        <f t="shared" si="122"/>
        <v>0</v>
      </c>
      <c r="X155" s="38">
        <f t="shared" si="123"/>
        <v>0</v>
      </c>
      <c r="Y155" s="38">
        <f t="shared" si="124"/>
        <v>0</v>
      </c>
      <c r="Z155" s="142">
        <f t="shared" si="125"/>
        <v>0</v>
      </c>
      <c r="AA155" s="143">
        <f t="shared" si="126"/>
        <v>0</v>
      </c>
      <c r="AB155" s="35">
        <f t="shared" si="127"/>
        <v>0</v>
      </c>
      <c r="AC155" s="140" t="str">
        <f t="shared" si="128"/>
        <v>0</v>
      </c>
      <c r="AD155" s="141">
        <f t="shared" si="129"/>
        <v>0</v>
      </c>
    </row>
    <row r="156" spans="1:30" x14ac:dyDescent="0.35">
      <c r="A156" s="57"/>
      <c r="B156" s="62"/>
      <c r="C156" s="58"/>
      <c r="D156" s="59"/>
      <c r="E156" s="59"/>
      <c r="F156" s="59"/>
      <c r="G156" s="59"/>
      <c r="H156" s="59"/>
      <c r="I156" s="59"/>
      <c r="J156" s="81">
        <f t="shared" si="130"/>
        <v>0</v>
      </c>
      <c r="L156" s="6"/>
      <c r="M156" s="131">
        <f t="shared" si="114"/>
        <v>0</v>
      </c>
      <c r="N156" s="38">
        <f t="shared" si="131"/>
        <v>32</v>
      </c>
      <c r="O156" s="38">
        <f t="shared" si="115"/>
        <v>0</v>
      </c>
      <c r="P156" s="38">
        <f t="shared" si="116"/>
        <v>31</v>
      </c>
      <c r="Q156" s="38">
        <f t="shared" si="117"/>
        <v>31</v>
      </c>
      <c r="R156" s="38">
        <f t="shared" si="132"/>
        <v>1</v>
      </c>
      <c r="S156" s="38">
        <f t="shared" si="118"/>
        <v>0</v>
      </c>
      <c r="T156" s="144">
        <f t="shared" si="119"/>
        <v>1.032258064516129</v>
      </c>
      <c r="U156" s="144">
        <f t="shared" si="120"/>
        <v>0</v>
      </c>
      <c r="V156" s="38">
        <f t="shared" si="121"/>
        <v>0</v>
      </c>
      <c r="W156" s="38">
        <f t="shared" si="122"/>
        <v>0</v>
      </c>
      <c r="X156" s="38">
        <f t="shared" si="123"/>
        <v>0</v>
      </c>
      <c r="Y156" s="38">
        <f t="shared" si="124"/>
        <v>0</v>
      </c>
      <c r="Z156" s="142">
        <f t="shared" si="125"/>
        <v>0</v>
      </c>
      <c r="AA156" s="143">
        <f t="shared" si="126"/>
        <v>0</v>
      </c>
      <c r="AB156" s="35">
        <f t="shared" si="127"/>
        <v>0</v>
      </c>
      <c r="AC156" s="140" t="str">
        <f t="shared" si="128"/>
        <v>0</v>
      </c>
      <c r="AD156" s="141">
        <f t="shared" si="129"/>
        <v>0</v>
      </c>
    </row>
    <row r="157" spans="1:30" x14ac:dyDescent="0.35">
      <c r="A157" s="73"/>
      <c r="B157" s="73"/>
      <c r="C157" s="74"/>
      <c r="D157" s="74"/>
      <c r="E157" s="4"/>
      <c r="F157" s="4"/>
      <c r="G157" s="194" t="s">
        <v>14</v>
      </c>
      <c r="H157" s="195"/>
      <c r="I157" s="196"/>
      <c r="J157" s="60"/>
      <c r="L157" s="6"/>
      <c r="M157" s="35"/>
      <c r="N157" s="35"/>
      <c r="O157" s="35"/>
      <c r="P157" s="35"/>
      <c r="Q157" s="35"/>
      <c r="R157" s="35"/>
      <c r="S157" s="35"/>
      <c r="T157" s="35"/>
      <c r="U157" s="35"/>
      <c r="V157" s="35"/>
      <c r="W157" s="35"/>
      <c r="X157" s="35"/>
      <c r="Y157" s="35"/>
      <c r="Z157" s="35"/>
      <c r="AA157" s="35"/>
      <c r="AB157" s="35"/>
      <c r="AC157" s="35">
        <f>SUM(AC146:AC156)</f>
        <v>0</v>
      </c>
      <c r="AD157" s="35"/>
    </row>
    <row r="158" spans="1:30" x14ac:dyDescent="0.35">
      <c r="C158" s="74"/>
      <c r="D158" s="74"/>
      <c r="E158" s="4"/>
      <c r="F158" s="4"/>
      <c r="G158" s="194" t="s">
        <v>14</v>
      </c>
      <c r="H158" s="195"/>
      <c r="I158" s="196"/>
      <c r="J158" s="61"/>
      <c r="L158" s="6"/>
      <c r="M158" s="35"/>
      <c r="N158" s="35"/>
      <c r="O158" s="35"/>
      <c r="P158" s="35"/>
      <c r="Q158" s="35"/>
      <c r="R158" s="35"/>
      <c r="S158" s="35"/>
      <c r="T158" s="35"/>
      <c r="U158" s="35"/>
      <c r="V158" s="35"/>
      <c r="W158" s="6"/>
      <c r="X158" s="6"/>
      <c r="Y158" s="35"/>
      <c r="Z158" s="35"/>
      <c r="AA158" s="35"/>
      <c r="AB158" s="35"/>
      <c r="AC158" s="35"/>
      <c r="AD158" s="35"/>
    </row>
    <row r="159" spans="1:30" x14ac:dyDescent="0.35">
      <c r="B159" s="4"/>
      <c r="C159" s="4"/>
      <c r="D159" s="4"/>
      <c r="E159" s="4"/>
      <c r="F159" s="4"/>
      <c r="G159" s="194" t="s">
        <v>14</v>
      </c>
      <c r="H159" s="195"/>
      <c r="I159" s="196"/>
      <c r="J159" s="61"/>
      <c r="L159" s="6"/>
      <c r="M159" s="35"/>
      <c r="N159" s="35"/>
      <c r="O159" s="35" t="s">
        <v>43</v>
      </c>
      <c r="P159" s="35"/>
      <c r="Q159" s="35"/>
      <c r="R159" s="35"/>
      <c r="S159" s="35"/>
      <c r="T159" s="35"/>
      <c r="U159" s="35"/>
      <c r="V159" s="35"/>
      <c r="W159" s="6"/>
      <c r="X159" s="6"/>
      <c r="Y159" s="35"/>
      <c r="Z159" s="35"/>
      <c r="AA159" s="35"/>
      <c r="AB159" s="35"/>
      <c r="AC159" s="35"/>
      <c r="AD159" s="35"/>
    </row>
    <row r="160" spans="1:30" x14ac:dyDescent="0.35">
      <c r="B160" s="4"/>
      <c r="C160" s="4"/>
      <c r="D160" s="4"/>
      <c r="E160" s="4"/>
      <c r="F160" s="4"/>
      <c r="G160" s="194" t="s">
        <v>14</v>
      </c>
      <c r="H160" s="195"/>
      <c r="I160" s="196"/>
      <c r="J160" s="61"/>
      <c r="L160" s="6"/>
      <c r="M160" s="35"/>
      <c r="N160" s="35"/>
      <c r="O160" s="35">
        <f>IF(AND(OR(MOD(YEAR(A146),4)=0,MOD(YEAR(B146),4)=0),AND(A146&lt;=DATE(IF(ROUND(MOD(YEAR(A146),4)=0,2),YEAR(A146),YEAR(B146)),2,29),B146&gt;=DATE(IF(ROUND(MOD(YEAR(A146),4)=0,2),YEAR(A146),YEAR(B146)),2,29))),1,IF(AND(OR(MOD(YEAR(A147),4)=0,MOD(YEAR(B147),4)=0),AND(A147&lt;=DATE(IF(ROUND(MOD(YEAR(A147),4)=0,2),YEAR(A147),YEAR(B147)),2,29),B147&gt;=DATE(IF(ROUND(MOD(YEAR(A147),4)=0,2),YEAR(A147),YEAR(B147)),2,29))),1,IF(AND(OR(MOD(YEAR(A148),4)=0,MOD(YEAR(B148),4)=0),AND(A148&lt;=DATE(IF(ROUND(MOD(YEAR(A148),4)=0,2),YEAR(A148),YEAR(B148)),2,29),B148&gt;=DATE(IF(ROUND(MOD(YEAR(A148),4)=0,2),YEAR(A148),YEAR(B148)),2,29))),1,IF(AND(OR(MOD(YEAR(A149),4)=0,MOD(YEAR(B149),4)=0),AND(A149&lt;=DATE(IF(ROUND(MOD(YEAR(A149),4)=0,2),YEAR(A149),YEAR(B149)),2,29),B149&gt;=DATE(IF(ROUND(MOD(YEAR(A149),4)=0,2),YEAR(A149),YEAR(B149)),2,29))),1,IF(AND(OR(MOD(YEAR(A150),4)=0,MOD(YEAR(B150),4)=0),AND(A150&lt;=DATE(IF(ROUND(MOD(YEAR(A150),4)=0,2),YEAR(A150),YEAR(B150)),2,29),B150&gt;=DATE(IF(ROUND(MOD(YEAR(A150),4)=0,2),YEAR(A150),YEAR(B150)),2,29))),1,IF(AND(OR(MOD(YEAR(A151),4)=0,MOD(YEAR(B151),4)=0),AND(A151&lt;=DATE(IF(ROUND(MOD(YEAR(A151),4)=0,2),YEAR(A151),YEAR(B151)),2,29),B151&gt;=DATE(IF(ROUND(MOD(YEAR(A151),4)=0,2),YEAR(A151),YEAR(B151)),2,29))),1,IF(AND(OR(MOD(YEAR(A152),4)=0,MOD(YEAR(B152),4)=0),AND(A152&lt;=DATE(IF(ROUND(MOD(YEAR(A152),4)=0,2),YEAR(A152),YEAR(B152)),2,29),B152&gt;=DATE(IF(ROUND(MOD(YEAR(A152),4)=0,2),YEAR(A152),YEAR(B152)),2,29))),1,IF(AND(OR(MOD(YEAR(A153),4)=0,MOD(YEAR(B153),4)=0),AND(A153&lt;=DATE(IF(ROUND(MOD(YEAR(A153),4)=0,2),YEAR(A153),YEAR(B153)),2,29),B153&gt;=DATE(IF(ROUND(MOD(YEAR(A153),4)=0,2),YEAR(A153),YEAR(B153)),2,29))),1,IF(AND(OR(MOD(YEAR(A154),4)=0,MOD(YEAR(B154),4)=0),AND(A154&lt;=DATE(IF(ROUND(MOD(YEAR(A154),4)=0,2),YEAR(A154),YEAR(B154)),2,29),B154&gt;=DATE(IF(ROUND(MOD(YEAR(A154),4)=0,2),YEAR(A154),YEAR(B154)),2,29))),1,IF(AND(OR(MOD(YEAR(A155),4)=0,MOD(YEAR(B155),4)=0),AND(A155&lt;=DATE(IF(ROUND(MOD(YEAR(A155),4)=0,2),YEAR(A155),YEAR(B155)),2,29),B155&gt;=DATE(IF(ROUND(MOD(YEAR(A155),4)=0,2),YEAR(A155),YEAR(B155)),2,29))),1,IF(AND(OR(MOD(YEAR(A156),4)=0,MOD(YEAR(B156),4)=0),AND(A156&lt;=DATE(IF(ROUND(MOD(YEAR(A156),4)=0,2),YEAR(A156),YEAR(B156)),2,29),B156&gt;=DATE(IF(ROUND(MOD(YEAR(A156),4)=0,2),YEAR(A156),YEAR(B156)),2,29))),1,0)))))))))))</f>
        <v>0</v>
      </c>
      <c r="P160" s="35">
        <f>IF(AND(O160=1,AC157=365),1,0)</f>
        <v>0</v>
      </c>
      <c r="Q160" s="35"/>
      <c r="R160" s="35"/>
      <c r="S160" s="35"/>
      <c r="T160" s="35"/>
      <c r="U160" s="35"/>
      <c r="V160" s="35"/>
      <c r="W160" s="6"/>
      <c r="X160" s="6"/>
      <c r="Y160" s="35"/>
      <c r="Z160" s="35"/>
      <c r="AA160" s="35"/>
      <c r="AB160" s="35"/>
      <c r="AC160" s="35"/>
      <c r="AD160" s="35"/>
    </row>
    <row r="161" spans="1:30" x14ac:dyDescent="0.35">
      <c r="A161" s="82" t="str">
        <f>IF(AND(AC157&lt;&gt;365,AC157&lt;&gt;366),"DATES DO NOT COVER WHOLE CALENDAR YEAR","")</f>
        <v>DATES DO NOT COVER WHOLE CALENDAR YEAR</v>
      </c>
      <c r="B161" s="75"/>
      <c r="D161" s="4"/>
      <c r="F161" s="7"/>
      <c r="G161" s="197"/>
      <c r="H161" s="198"/>
      <c r="I161" s="76" t="s">
        <v>13</v>
      </c>
      <c r="J161" s="83">
        <f>IF(OR(J163&lt;&gt;"",J164&lt;&gt;""),0,SUM(J146:J156)+SUM(J157:J160))</f>
        <v>0</v>
      </c>
      <c r="L161" s="6"/>
      <c r="M161" s="6"/>
      <c r="N161" s="6"/>
      <c r="O161" s="6"/>
      <c r="P161" s="6"/>
      <c r="Q161" s="6"/>
      <c r="R161" s="6"/>
      <c r="S161" s="6"/>
      <c r="T161" s="6"/>
      <c r="U161" s="35"/>
      <c r="V161" s="6"/>
      <c r="W161" s="6"/>
      <c r="X161" s="6"/>
      <c r="Y161" s="6"/>
      <c r="Z161" s="6"/>
      <c r="AA161" s="35"/>
      <c r="AB161" s="6"/>
      <c r="AC161" s="6"/>
      <c r="AD161" s="6"/>
    </row>
    <row r="162" spans="1:30" x14ac:dyDescent="0.35">
      <c r="A162" s="84" t="str">
        <f>IF(AND(AC157&lt;&gt;365,AC157&lt;&gt;366),"Did the member only work part year?","")</f>
        <v>Did the member only work part year?</v>
      </c>
      <c r="G162" s="199"/>
      <c r="H162" s="200"/>
      <c r="I162" s="77"/>
      <c r="J162" s="78"/>
      <c r="L162" s="6"/>
      <c r="M162" s="6"/>
      <c r="N162" s="6"/>
      <c r="O162" s="6"/>
      <c r="P162" s="6"/>
      <c r="Q162" s="6"/>
      <c r="R162" s="6"/>
      <c r="S162" s="6"/>
      <c r="T162" s="6"/>
      <c r="U162" s="35"/>
      <c r="V162" s="6"/>
      <c r="W162" s="6"/>
      <c r="X162" s="6"/>
      <c r="Y162" s="6"/>
      <c r="Z162" s="6"/>
      <c r="AA162" s="35"/>
      <c r="AB162" s="6"/>
      <c r="AC162" s="6"/>
      <c r="AD162" s="6"/>
    </row>
    <row r="163" spans="1:30" x14ac:dyDescent="0.35">
      <c r="A163" s="35" t="str">
        <f>IF(AND(AC157&lt;&gt;365,AC157&lt;&gt;366),"If YES, then use the FP figures in either J33 or J34 (depending if it is a leap year or not)","")</f>
        <v>If YES, then use the FP figures in either J33 or J34 (depending if it is a leap year or not)</v>
      </c>
      <c r="G163" s="194" t="s">
        <v>57</v>
      </c>
      <c r="H163" s="195"/>
      <c r="I163" s="79" t="s">
        <v>13</v>
      </c>
      <c r="J163" s="85" t="str">
        <f>IF(AND(AC157&gt;0,AC157&lt;=365,J164=""),ROUND(SUM(J146:J156)/(SUM(AC146:AC156))*365+SUM(J157:J160),2),"")</f>
        <v/>
      </c>
      <c r="L163" s="6"/>
      <c r="M163" s="6"/>
      <c r="N163" s="6"/>
      <c r="O163" s="6"/>
      <c r="P163" s="6"/>
      <c r="Q163" s="6"/>
      <c r="R163" s="6"/>
      <c r="S163" s="6"/>
      <c r="T163" s="6"/>
      <c r="U163" s="35"/>
      <c r="V163" s="6"/>
      <c r="W163" s="6"/>
      <c r="X163" s="6"/>
      <c r="Y163" s="6"/>
      <c r="Z163" s="6"/>
      <c r="AA163" s="35"/>
      <c r="AB163" s="6"/>
      <c r="AC163" s="6"/>
      <c r="AD163" s="6"/>
    </row>
    <row r="164" spans="1:30" x14ac:dyDescent="0.35">
      <c r="A164" s="8" t="str">
        <f>IF(AND(AC157&lt;&gt;365,AC157&lt;&gt;366),"If NO, then please double check the dates in columns A and B","")</f>
        <v>If NO, then please double check the dates in columns A and B</v>
      </c>
      <c r="G164" s="227" t="s">
        <v>58</v>
      </c>
      <c r="H164" s="228"/>
      <c r="I164" s="80" t="s">
        <v>13</v>
      </c>
      <c r="J164" s="86" t="str">
        <f>IF(AND(AC157&gt;0,AC157&lt;366,O160=1),ROUND(SUM(J146:J156)/(SUM(AC146:AC156))*366+SUM(J157:J160),2),"")</f>
        <v/>
      </c>
      <c r="L164" s="6"/>
      <c r="M164" s="6"/>
      <c r="N164" s="6"/>
      <c r="O164" s="6"/>
      <c r="P164" s="6"/>
      <c r="Q164" s="6"/>
      <c r="R164" s="6"/>
      <c r="S164" s="6"/>
      <c r="T164" s="6"/>
      <c r="U164" s="35"/>
      <c r="V164" s="6"/>
      <c r="W164" s="6"/>
      <c r="X164" s="6"/>
      <c r="Y164" s="6"/>
      <c r="Z164" s="6"/>
      <c r="AA164" s="35"/>
      <c r="AB164" s="6"/>
      <c r="AC164" s="6"/>
      <c r="AD164" s="6"/>
    </row>
    <row r="165" spans="1:30" x14ac:dyDescent="0.35">
      <c r="A165" s="8"/>
      <c r="G165" s="17"/>
      <c r="H165" s="17"/>
      <c r="I165" s="18"/>
      <c r="J165" s="12">
        <f>MAX(B146:B156)</f>
        <v>0</v>
      </c>
    </row>
    <row r="166" spans="1:30" ht="16" thickBot="1" x14ac:dyDescent="0.4">
      <c r="A166" s="15" t="s">
        <v>73</v>
      </c>
    </row>
    <row r="167" spans="1:30" ht="14.25" customHeight="1" thickBot="1" x14ac:dyDescent="0.4">
      <c r="A167" s="135"/>
      <c r="B167" s="136"/>
      <c r="C167" s="137"/>
      <c r="D167" s="190" t="s">
        <v>32</v>
      </c>
      <c r="E167" s="191"/>
      <c r="F167" s="192"/>
      <c r="G167" s="190" t="s">
        <v>33</v>
      </c>
      <c r="H167" s="191"/>
      <c r="I167" s="192"/>
      <c r="J167" s="136"/>
      <c r="K167" s="138"/>
      <c r="L167" s="138"/>
      <c r="M167" s="133" t="s">
        <v>47</v>
      </c>
      <c r="N167" s="132" t="s">
        <v>48</v>
      </c>
      <c r="O167" s="132" t="s">
        <v>29</v>
      </c>
      <c r="P167" s="201" t="s">
        <v>49</v>
      </c>
      <c r="Q167" s="201"/>
      <c r="R167" s="201" t="s">
        <v>50</v>
      </c>
      <c r="S167" s="14" t="s">
        <v>20</v>
      </c>
      <c r="T167" s="130" t="s">
        <v>51</v>
      </c>
      <c r="U167" s="14" t="s">
        <v>22</v>
      </c>
      <c r="V167" s="133" t="s">
        <v>52</v>
      </c>
      <c r="W167" s="133" t="s">
        <v>53</v>
      </c>
      <c r="X167" s="139" t="s">
        <v>54</v>
      </c>
      <c r="Y167" s="14" t="s">
        <v>26</v>
      </c>
      <c r="Z167" s="14" t="s">
        <v>27</v>
      </c>
      <c r="AA167" s="133" t="s">
        <v>28</v>
      </c>
      <c r="AB167" s="133" t="s">
        <v>29</v>
      </c>
      <c r="AC167" s="201" t="s">
        <v>30</v>
      </c>
      <c r="AD167" s="202" t="s">
        <v>31</v>
      </c>
    </row>
    <row r="168" spans="1:30" ht="30" customHeight="1" x14ac:dyDescent="0.35">
      <c r="A168" s="64" t="s">
        <v>8</v>
      </c>
      <c r="B168" s="68" t="s">
        <v>9</v>
      </c>
      <c r="C168" s="69" t="s">
        <v>34</v>
      </c>
      <c r="D168" s="70" t="s">
        <v>35</v>
      </c>
      <c r="E168" s="71" t="s">
        <v>36</v>
      </c>
      <c r="F168" s="72" t="s">
        <v>35</v>
      </c>
      <c r="G168" s="70" t="s">
        <v>35</v>
      </c>
      <c r="H168" s="71" t="s">
        <v>36</v>
      </c>
      <c r="I168" s="72" t="s">
        <v>35</v>
      </c>
      <c r="J168" s="65" t="s">
        <v>13</v>
      </c>
      <c r="L168" s="6"/>
      <c r="M168" s="130" t="s">
        <v>37</v>
      </c>
      <c r="N168" s="130" t="s">
        <v>38</v>
      </c>
      <c r="O168" s="130" t="s">
        <v>39</v>
      </c>
      <c r="P168" s="130" t="s">
        <v>37</v>
      </c>
      <c r="Q168" s="130" t="s">
        <v>39</v>
      </c>
      <c r="R168" s="201"/>
      <c r="S168" s="14"/>
      <c r="T168" s="130"/>
      <c r="U168" s="14"/>
      <c r="V168" s="130"/>
      <c r="W168" s="130"/>
      <c r="X168" s="139"/>
      <c r="Y168" s="14"/>
      <c r="Z168" s="133" t="s">
        <v>55</v>
      </c>
      <c r="AA168" s="134" t="s">
        <v>56</v>
      </c>
      <c r="AB168" s="133" t="s">
        <v>39</v>
      </c>
      <c r="AC168" s="201"/>
      <c r="AD168" s="202"/>
    </row>
    <row r="169" spans="1:30" x14ac:dyDescent="0.35">
      <c r="A169" s="57"/>
      <c r="B169" s="62"/>
      <c r="C169" s="58"/>
      <c r="D169" s="59"/>
      <c r="E169" s="59"/>
      <c r="F169" s="59"/>
      <c r="G169" s="59"/>
      <c r="H169" s="59"/>
      <c r="I169" s="59"/>
      <c r="J169" s="81">
        <f>IF(Y169=1,Z169, ROUND(AA169/12*(IF(S169&gt;0,S169,T169+U169)+X169),2))</f>
        <v>0</v>
      </c>
      <c r="L169" s="6"/>
      <c r="M169" s="131">
        <f t="shared" ref="M169:M179" si="133">DAY(A169)</f>
        <v>0</v>
      </c>
      <c r="N169" s="38">
        <f>P169-M169+1</f>
        <v>32</v>
      </c>
      <c r="O169" s="38">
        <f t="shared" ref="O169:O179" si="134">DAY(B169)</f>
        <v>0</v>
      </c>
      <c r="P169" s="38">
        <f t="shared" ref="P169:P179" si="135">IF(OR(MONTH(A169)=1,MONTH(A169)=3,MONTH(A169)=5,MONTH(A169)=7,MONTH(A169)=8,MONTH(A169)=10,MONTH(A169)=12),31,IF(OR(MONTH(A169)=4,MONTH(A169)=6,MONTH(A169)=9,MONTH(A169)=11),30,IF(AND(MONTH(A169)=2,MOD(YEAR(A169),4)&lt;&gt;0),28,IF(AND(MONTH(A169)=2,MOD(YEAR(A169),4)=0),29,0))))</f>
        <v>31</v>
      </c>
      <c r="Q169" s="38">
        <f t="shared" ref="Q169:Q179" si="136">IF(OR(MONTH(B169)=1,MONTH(B169)=3,MONTH(B169)=5,MONTH(B169)=7,MONTH(B169)=8,MONTH(B169)=10,MONTH(B169)=12),31,IF(OR(MONTH(B169)=4,MONTH(B169)=6,MONTH(B169)=9,MONTH(B169)=11),30,IF(AND(MONTH(B169)=2,MOD(YEAR(B169),4)&lt;&gt;0),28,IF(AND(MONTH(B169)=2,MOD(YEAR(B169),4)=0),29,0))))</f>
        <v>31</v>
      </c>
      <c r="R169" s="38">
        <f>IF(P169=Q169,1,0)</f>
        <v>1</v>
      </c>
      <c r="S169" s="38">
        <f t="shared" ref="S169:S179" si="137">IF(AND(X169=0,R169=1),AC169/Q169,0)</f>
        <v>0</v>
      </c>
      <c r="T169" s="144">
        <f t="shared" ref="T169:T179" si="138">IF(N169&lt;&gt;P169,(N169/P169),0)</f>
        <v>1.032258064516129</v>
      </c>
      <c r="U169" s="144">
        <f t="shared" ref="U169:U179" si="139">IF(O169&lt;&gt;Q169,(O169/Q169),IF(B169-A169&gt;Q169,1,0))</f>
        <v>0</v>
      </c>
      <c r="V169" s="38">
        <f t="shared" ref="V169:V179" si="140">B169-A169</f>
        <v>0</v>
      </c>
      <c r="W169" s="38">
        <f t="shared" ref="W169:W179" si="141">IF(V169&gt;P169,1,0)</f>
        <v>0</v>
      </c>
      <c r="X169" s="38">
        <f t="shared" ref="X169:X179" si="142">IF(OR(DAY(A169)=1,AND(DAY(A169)&gt;=1,MONTH(A169)=MONTH(B169))),DATEDIF(A169,B169,"m"),DATEDIF(AD169,B169,"m"))</f>
        <v>0</v>
      </c>
      <c r="Y169" s="38">
        <f t="shared" ref="Y169:Y179" si="143">IF(AND(X169=11,AB169=Q169),1,0)</f>
        <v>0</v>
      </c>
      <c r="Z169" s="142">
        <f t="shared" ref="Z169:Z179" si="144">IF(Y169=1, ROUND((C169+(D169*12)+(E169*12)+(F169*12)+G169+H169+I169),2),0)</f>
        <v>0</v>
      </c>
      <c r="AA169" s="143">
        <f t="shared" ref="AA169:AA179" si="145">ROUND((C169+(D169*12)+(E169*12)+(F169*12)+G169+H169+I169),2)</f>
        <v>0</v>
      </c>
      <c r="AB169" s="35">
        <f t="shared" ref="AB169:AB179" si="146">B169-DATE(YEAR(B169),MONTH(B169),)</f>
        <v>0</v>
      </c>
      <c r="AC169" s="140" t="str">
        <f t="shared" ref="AC169:AC179" si="147">IF(A169="","0",DATEDIF(A169,B169,"D")+1)</f>
        <v>0</v>
      </c>
      <c r="AD169" s="141">
        <f t="shared" ref="AD169:AD179" si="148">IF(A169="",0,EOMONTH(A169,0)+1)</f>
        <v>0</v>
      </c>
    </row>
    <row r="170" spans="1:30" x14ac:dyDescent="0.35">
      <c r="A170" s="57"/>
      <c r="B170" s="62"/>
      <c r="C170" s="58"/>
      <c r="D170" s="59"/>
      <c r="E170" s="59"/>
      <c r="F170" s="59"/>
      <c r="G170" s="59"/>
      <c r="H170" s="59"/>
      <c r="I170" s="59"/>
      <c r="J170" s="81">
        <f t="shared" ref="J170:J179" si="149">IF(Y170=1,Z170, ROUND(AA170/12*(IF(S170&gt;0,S170,T170+U170)+X170),2))</f>
        <v>0</v>
      </c>
      <c r="L170" s="6"/>
      <c r="M170" s="131">
        <f t="shared" si="133"/>
        <v>0</v>
      </c>
      <c r="N170" s="38">
        <f t="shared" ref="N170:N179" si="150">P170-M170+1</f>
        <v>32</v>
      </c>
      <c r="O170" s="38">
        <f t="shared" si="134"/>
        <v>0</v>
      </c>
      <c r="P170" s="38">
        <f t="shared" si="135"/>
        <v>31</v>
      </c>
      <c r="Q170" s="38">
        <f t="shared" si="136"/>
        <v>31</v>
      </c>
      <c r="R170" s="38">
        <f t="shared" ref="R170:R179" si="151">IF(P170=Q170,1,0)</f>
        <v>1</v>
      </c>
      <c r="S170" s="38">
        <f t="shared" si="137"/>
        <v>0</v>
      </c>
      <c r="T170" s="144">
        <f t="shared" si="138"/>
        <v>1.032258064516129</v>
      </c>
      <c r="U170" s="144">
        <f t="shared" si="139"/>
        <v>0</v>
      </c>
      <c r="V170" s="38">
        <f t="shared" si="140"/>
        <v>0</v>
      </c>
      <c r="W170" s="38">
        <f t="shared" si="141"/>
        <v>0</v>
      </c>
      <c r="X170" s="38">
        <f t="shared" si="142"/>
        <v>0</v>
      </c>
      <c r="Y170" s="38">
        <f t="shared" si="143"/>
        <v>0</v>
      </c>
      <c r="Z170" s="142">
        <f t="shared" si="144"/>
        <v>0</v>
      </c>
      <c r="AA170" s="143">
        <f t="shared" si="145"/>
        <v>0</v>
      </c>
      <c r="AB170" s="35">
        <f t="shared" si="146"/>
        <v>0</v>
      </c>
      <c r="AC170" s="140" t="str">
        <f t="shared" si="147"/>
        <v>0</v>
      </c>
      <c r="AD170" s="141">
        <f t="shared" si="148"/>
        <v>0</v>
      </c>
    </row>
    <row r="171" spans="1:30" x14ac:dyDescent="0.35">
      <c r="A171" s="57"/>
      <c r="B171" s="62"/>
      <c r="C171" s="58"/>
      <c r="D171" s="59"/>
      <c r="E171" s="59"/>
      <c r="F171" s="59"/>
      <c r="G171" s="59"/>
      <c r="H171" s="59"/>
      <c r="I171" s="59"/>
      <c r="J171" s="81">
        <f t="shared" si="149"/>
        <v>0</v>
      </c>
      <c r="L171" s="6"/>
      <c r="M171" s="131">
        <f t="shared" si="133"/>
        <v>0</v>
      </c>
      <c r="N171" s="38">
        <f t="shared" si="150"/>
        <v>32</v>
      </c>
      <c r="O171" s="38">
        <f t="shared" si="134"/>
        <v>0</v>
      </c>
      <c r="P171" s="38">
        <f t="shared" si="135"/>
        <v>31</v>
      </c>
      <c r="Q171" s="38">
        <f t="shared" si="136"/>
        <v>31</v>
      </c>
      <c r="R171" s="38">
        <f t="shared" si="151"/>
        <v>1</v>
      </c>
      <c r="S171" s="38">
        <f t="shared" si="137"/>
        <v>0</v>
      </c>
      <c r="T171" s="144">
        <f t="shared" si="138"/>
        <v>1.032258064516129</v>
      </c>
      <c r="U171" s="144">
        <f t="shared" si="139"/>
        <v>0</v>
      </c>
      <c r="V171" s="38">
        <f t="shared" si="140"/>
        <v>0</v>
      </c>
      <c r="W171" s="38">
        <f t="shared" si="141"/>
        <v>0</v>
      </c>
      <c r="X171" s="38">
        <f t="shared" si="142"/>
        <v>0</v>
      </c>
      <c r="Y171" s="38">
        <f t="shared" si="143"/>
        <v>0</v>
      </c>
      <c r="Z171" s="142">
        <f t="shared" si="144"/>
        <v>0</v>
      </c>
      <c r="AA171" s="143">
        <f t="shared" si="145"/>
        <v>0</v>
      </c>
      <c r="AB171" s="35">
        <f t="shared" si="146"/>
        <v>0</v>
      </c>
      <c r="AC171" s="140" t="str">
        <f t="shared" si="147"/>
        <v>0</v>
      </c>
      <c r="AD171" s="141">
        <f t="shared" si="148"/>
        <v>0</v>
      </c>
    </row>
    <row r="172" spans="1:30" x14ac:dyDescent="0.35">
      <c r="A172" s="57"/>
      <c r="B172" s="62"/>
      <c r="C172" s="58"/>
      <c r="D172" s="59"/>
      <c r="E172" s="59"/>
      <c r="F172" s="59"/>
      <c r="G172" s="59"/>
      <c r="H172" s="59"/>
      <c r="I172" s="59"/>
      <c r="J172" s="81">
        <f t="shared" si="149"/>
        <v>0</v>
      </c>
      <c r="L172" s="6"/>
      <c r="M172" s="131">
        <f t="shared" si="133"/>
        <v>0</v>
      </c>
      <c r="N172" s="38">
        <f t="shared" si="150"/>
        <v>32</v>
      </c>
      <c r="O172" s="38">
        <f t="shared" si="134"/>
        <v>0</v>
      </c>
      <c r="P172" s="38">
        <f t="shared" si="135"/>
        <v>31</v>
      </c>
      <c r="Q172" s="38">
        <f t="shared" si="136"/>
        <v>31</v>
      </c>
      <c r="R172" s="38">
        <f t="shared" si="151"/>
        <v>1</v>
      </c>
      <c r="S172" s="38">
        <f t="shared" si="137"/>
        <v>0</v>
      </c>
      <c r="T172" s="144">
        <f t="shared" si="138"/>
        <v>1.032258064516129</v>
      </c>
      <c r="U172" s="144">
        <f t="shared" si="139"/>
        <v>0</v>
      </c>
      <c r="V172" s="38">
        <f t="shared" si="140"/>
        <v>0</v>
      </c>
      <c r="W172" s="38">
        <f t="shared" si="141"/>
        <v>0</v>
      </c>
      <c r="X172" s="38">
        <f t="shared" si="142"/>
        <v>0</v>
      </c>
      <c r="Y172" s="38">
        <f t="shared" si="143"/>
        <v>0</v>
      </c>
      <c r="Z172" s="142">
        <f t="shared" si="144"/>
        <v>0</v>
      </c>
      <c r="AA172" s="143">
        <f t="shared" si="145"/>
        <v>0</v>
      </c>
      <c r="AB172" s="35">
        <f t="shared" si="146"/>
        <v>0</v>
      </c>
      <c r="AC172" s="140" t="str">
        <f t="shared" si="147"/>
        <v>0</v>
      </c>
      <c r="AD172" s="141">
        <f t="shared" si="148"/>
        <v>0</v>
      </c>
    </row>
    <row r="173" spans="1:30" x14ac:dyDescent="0.35">
      <c r="A173" s="57"/>
      <c r="B173" s="62"/>
      <c r="C173" s="58"/>
      <c r="D173" s="59"/>
      <c r="E173" s="59"/>
      <c r="F173" s="59"/>
      <c r="G173" s="59"/>
      <c r="H173" s="59"/>
      <c r="I173" s="59"/>
      <c r="J173" s="81">
        <f t="shared" si="149"/>
        <v>0</v>
      </c>
      <c r="L173" s="6"/>
      <c r="M173" s="131">
        <f t="shared" si="133"/>
        <v>0</v>
      </c>
      <c r="N173" s="38">
        <f t="shared" si="150"/>
        <v>32</v>
      </c>
      <c r="O173" s="38">
        <f t="shared" si="134"/>
        <v>0</v>
      </c>
      <c r="P173" s="38">
        <f t="shared" si="135"/>
        <v>31</v>
      </c>
      <c r="Q173" s="38">
        <f t="shared" si="136"/>
        <v>31</v>
      </c>
      <c r="R173" s="38">
        <f t="shared" si="151"/>
        <v>1</v>
      </c>
      <c r="S173" s="38">
        <f t="shared" si="137"/>
        <v>0</v>
      </c>
      <c r="T173" s="144">
        <f t="shared" si="138"/>
        <v>1.032258064516129</v>
      </c>
      <c r="U173" s="144">
        <f t="shared" si="139"/>
        <v>0</v>
      </c>
      <c r="V173" s="38">
        <f t="shared" si="140"/>
        <v>0</v>
      </c>
      <c r="W173" s="38">
        <f t="shared" si="141"/>
        <v>0</v>
      </c>
      <c r="X173" s="38">
        <f t="shared" si="142"/>
        <v>0</v>
      </c>
      <c r="Y173" s="38">
        <f t="shared" si="143"/>
        <v>0</v>
      </c>
      <c r="Z173" s="142">
        <f t="shared" si="144"/>
        <v>0</v>
      </c>
      <c r="AA173" s="143">
        <f t="shared" si="145"/>
        <v>0</v>
      </c>
      <c r="AB173" s="35">
        <f t="shared" si="146"/>
        <v>0</v>
      </c>
      <c r="AC173" s="140" t="str">
        <f t="shared" si="147"/>
        <v>0</v>
      </c>
      <c r="AD173" s="141">
        <f t="shared" si="148"/>
        <v>0</v>
      </c>
    </row>
    <row r="174" spans="1:30" x14ac:dyDescent="0.35">
      <c r="A174" s="57"/>
      <c r="B174" s="62"/>
      <c r="C174" s="58"/>
      <c r="D174" s="59"/>
      <c r="E174" s="59"/>
      <c r="F174" s="59"/>
      <c r="G174" s="59"/>
      <c r="H174" s="59"/>
      <c r="I174" s="59"/>
      <c r="J174" s="81">
        <f t="shared" si="149"/>
        <v>0</v>
      </c>
      <c r="L174" s="6"/>
      <c r="M174" s="131">
        <f t="shared" si="133"/>
        <v>0</v>
      </c>
      <c r="N174" s="38">
        <f t="shared" si="150"/>
        <v>32</v>
      </c>
      <c r="O174" s="38">
        <f t="shared" si="134"/>
        <v>0</v>
      </c>
      <c r="P174" s="38">
        <f t="shared" si="135"/>
        <v>31</v>
      </c>
      <c r="Q174" s="38">
        <f t="shared" si="136"/>
        <v>31</v>
      </c>
      <c r="R174" s="38">
        <f t="shared" si="151"/>
        <v>1</v>
      </c>
      <c r="S174" s="38">
        <f t="shared" si="137"/>
        <v>0</v>
      </c>
      <c r="T174" s="144">
        <f t="shared" si="138"/>
        <v>1.032258064516129</v>
      </c>
      <c r="U174" s="144">
        <f t="shared" si="139"/>
        <v>0</v>
      </c>
      <c r="V174" s="38">
        <f t="shared" si="140"/>
        <v>0</v>
      </c>
      <c r="W174" s="38">
        <f t="shared" si="141"/>
        <v>0</v>
      </c>
      <c r="X174" s="38">
        <f t="shared" si="142"/>
        <v>0</v>
      </c>
      <c r="Y174" s="38">
        <f t="shared" si="143"/>
        <v>0</v>
      </c>
      <c r="Z174" s="142">
        <f t="shared" si="144"/>
        <v>0</v>
      </c>
      <c r="AA174" s="143">
        <f t="shared" si="145"/>
        <v>0</v>
      </c>
      <c r="AB174" s="35">
        <f t="shared" si="146"/>
        <v>0</v>
      </c>
      <c r="AC174" s="140" t="str">
        <f t="shared" si="147"/>
        <v>0</v>
      </c>
      <c r="AD174" s="141">
        <f t="shared" si="148"/>
        <v>0</v>
      </c>
    </row>
    <row r="175" spans="1:30" x14ac:dyDescent="0.35">
      <c r="A175" s="57"/>
      <c r="B175" s="62"/>
      <c r="C175" s="58"/>
      <c r="D175" s="59"/>
      <c r="E175" s="59"/>
      <c r="F175" s="59"/>
      <c r="G175" s="59"/>
      <c r="H175" s="59"/>
      <c r="I175" s="59"/>
      <c r="J175" s="81">
        <f t="shared" si="149"/>
        <v>0</v>
      </c>
      <c r="L175" s="6"/>
      <c r="M175" s="131">
        <f t="shared" si="133"/>
        <v>0</v>
      </c>
      <c r="N175" s="38">
        <f t="shared" si="150"/>
        <v>32</v>
      </c>
      <c r="O175" s="38">
        <f t="shared" si="134"/>
        <v>0</v>
      </c>
      <c r="P175" s="38">
        <f t="shared" si="135"/>
        <v>31</v>
      </c>
      <c r="Q175" s="38">
        <f t="shared" si="136"/>
        <v>31</v>
      </c>
      <c r="R175" s="38">
        <f t="shared" si="151"/>
        <v>1</v>
      </c>
      <c r="S175" s="38">
        <f t="shared" si="137"/>
        <v>0</v>
      </c>
      <c r="T175" s="144">
        <f t="shared" si="138"/>
        <v>1.032258064516129</v>
      </c>
      <c r="U175" s="144">
        <f t="shared" si="139"/>
        <v>0</v>
      </c>
      <c r="V175" s="38">
        <f t="shared" si="140"/>
        <v>0</v>
      </c>
      <c r="W175" s="38">
        <f t="shared" si="141"/>
        <v>0</v>
      </c>
      <c r="X175" s="38">
        <f t="shared" si="142"/>
        <v>0</v>
      </c>
      <c r="Y175" s="38">
        <f t="shared" si="143"/>
        <v>0</v>
      </c>
      <c r="Z175" s="142">
        <f t="shared" si="144"/>
        <v>0</v>
      </c>
      <c r="AA175" s="143">
        <f t="shared" si="145"/>
        <v>0</v>
      </c>
      <c r="AB175" s="35">
        <f t="shared" si="146"/>
        <v>0</v>
      </c>
      <c r="AC175" s="140" t="str">
        <f t="shared" si="147"/>
        <v>0</v>
      </c>
      <c r="AD175" s="141">
        <f t="shared" si="148"/>
        <v>0</v>
      </c>
    </row>
    <row r="176" spans="1:30" x14ac:dyDescent="0.35">
      <c r="A176" s="57"/>
      <c r="B176" s="62"/>
      <c r="C176" s="58"/>
      <c r="D176" s="59"/>
      <c r="E176" s="59"/>
      <c r="F176" s="59"/>
      <c r="G176" s="59"/>
      <c r="H176" s="59"/>
      <c r="I176" s="59"/>
      <c r="J176" s="81">
        <f t="shared" si="149"/>
        <v>0</v>
      </c>
      <c r="L176" s="6"/>
      <c r="M176" s="131">
        <f t="shared" si="133"/>
        <v>0</v>
      </c>
      <c r="N176" s="38">
        <f t="shared" si="150"/>
        <v>32</v>
      </c>
      <c r="O176" s="38">
        <f t="shared" si="134"/>
        <v>0</v>
      </c>
      <c r="P176" s="38">
        <f t="shared" si="135"/>
        <v>31</v>
      </c>
      <c r="Q176" s="38">
        <f t="shared" si="136"/>
        <v>31</v>
      </c>
      <c r="R176" s="38">
        <f t="shared" si="151"/>
        <v>1</v>
      </c>
      <c r="S176" s="38">
        <f t="shared" si="137"/>
        <v>0</v>
      </c>
      <c r="T176" s="144">
        <f t="shared" si="138"/>
        <v>1.032258064516129</v>
      </c>
      <c r="U176" s="144">
        <f t="shared" si="139"/>
        <v>0</v>
      </c>
      <c r="V176" s="38">
        <f t="shared" si="140"/>
        <v>0</v>
      </c>
      <c r="W176" s="38">
        <f t="shared" si="141"/>
        <v>0</v>
      </c>
      <c r="X176" s="38">
        <f t="shared" si="142"/>
        <v>0</v>
      </c>
      <c r="Y176" s="38">
        <f t="shared" si="143"/>
        <v>0</v>
      </c>
      <c r="Z176" s="142">
        <f t="shared" si="144"/>
        <v>0</v>
      </c>
      <c r="AA176" s="143">
        <f t="shared" si="145"/>
        <v>0</v>
      </c>
      <c r="AB176" s="35">
        <f t="shared" si="146"/>
        <v>0</v>
      </c>
      <c r="AC176" s="140" t="str">
        <f t="shared" si="147"/>
        <v>0</v>
      </c>
      <c r="AD176" s="141">
        <f t="shared" si="148"/>
        <v>0</v>
      </c>
    </row>
    <row r="177" spans="1:30" x14ac:dyDescent="0.35">
      <c r="A177" s="57"/>
      <c r="B177" s="62"/>
      <c r="C177" s="58"/>
      <c r="D177" s="59"/>
      <c r="E177" s="59"/>
      <c r="F177" s="59"/>
      <c r="G177" s="59"/>
      <c r="H177" s="59"/>
      <c r="I177" s="59"/>
      <c r="J177" s="81">
        <f t="shared" si="149"/>
        <v>0</v>
      </c>
      <c r="L177" s="6"/>
      <c r="M177" s="131">
        <f t="shared" si="133"/>
        <v>0</v>
      </c>
      <c r="N177" s="38">
        <f t="shared" si="150"/>
        <v>32</v>
      </c>
      <c r="O177" s="38">
        <f t="shared" si="134"/>
        <v>0</v>
      </c>
      <c r="P177" s="38">
        <f t="shared" si="135"/>
        <v>31</v>
      </c>
      <c r="Q177" s="38">
        <f t="shared" si="136"/>
        <v>31</v>
      </c>
      <c r="R177" s="38">
        <f t="shared" si="151"/>
        <v>1</v>
      </c>
      <c r="S177" s="38">
        <f t="shared" si="137"/>
        <v>0</v>
      </c>
      <c r="T177" s="144">
        <f t="shared" si="138"/>
        <v>1.032258064516129</v>
      </c>
      <c r="U177" s="144">
        <f t="shared" si="139"/>
        <v>0</v>
      </c>
      <c r="V177" s="38">
        <f t="shared" si="140"/>
        <v>0</v>
      </c>
      <c r="W177" s="38">
        <f t="shared" si="141"/>
        <v>0</v>
      </c>
      <c r="X177" s="38">
        <f t="shared" si="142"/>
        <v>0</v>
      </c>
      <c r="Y177" s="38">
        <f t="shared" si="143"/>
        <v>0</v>
      </c>
      <c r="Z177" s="142">
        <f t="shared" si="144"/>
        <v>0</v>
      </c>
      <c r="AA177" s="143">
        <f t="shared" si="145"/>
        <v>0</v>
      </c>
      <c r="AB177" s="35">
        <f t="shared" si="146"/>
        <v>0</v>
      </c>
      <c r="AC177" s="140" t="str">
        <f t="shared" si="147"/>
        <v>0</v>
      </c>
      <c r="AD177" s="141">
        <f t="shared" si="148"/>
        <v>0</v>
      </c>
    </row>
    <row r="178" spans="1:30" x14ac:dyDescent="0.35">
      <c r="A178" s="57"/>
      <c r="B178" s="62"/>
      <c r="C178" s="58"/>
      <c r="D178" s="59"/>
      <c r="E178" s="59"/>
      <c r="F178" s="59"/>
      <c r="G178" s="59"/>
      <c r="H178" s="59"/>
      <c r="I178" s="59"/>
      <c r="J178" s="81">
        <f t="shared" si="149"/>
        <v>0</v>
      </c>
      <c r="L178" s="6"/>
      <c r="M178" s="131">
        <f t="shared" si="133"/>
        <v>0</v>
      </c>
      <c r="N178" s="38">
        <f t="shared" si="150"/>
        <v>32</v>
      </c>
      <c r="O178" s="38">
        <f t="shared" si="134"/>
        <v>0</v>
      </c>
      <c r="P178" s="38">
        <f t="shared" si="135"/>
        <v>31</v>
      </c>
      <c r="Q178" s="38">
        <f t="shared" si="136"/>
        <v>31</v>
      </c>
      <c r="R178" s="38">
        <f t="shared" si="151"/>
        <v>1</v>
      </c>
      <c r="S178" s="38">
        <f t="shared" si="137"/>
        <v>0</v>
      </c>
      <c r="T178" s="144">
        <f t="shared" si="138"/>
        <v>1.032258064516129</v>
      </c>
      <c r="U178" s="144">
        <f t="shared" si="139"/>
        <v>0</v>
      </c>
      <c r="V178" s="38">
        <f t="shared" si="140"/>
        <v>0</v>
      </c>
      <c r="W178" s="38">
        <f t="shared" si="141"/>
        <v>0</v>
      </c>
      <c r="X178" s="38">
        <f t="shared" si="142"/>
        <v>0</v>
      </c>
      <c r="Y178" s="38">
        <f t="shared" si="143"/>
        <v>0</v>
      </c>
      <c r="Z178" s="142">
        <f t="shared" si="144"/>
        <v>0</v>
      </c>
      <c r="AA178" s="143">
        <f t="shared" si="145"/>
        <v>0</v>
      </c>
      <c r="AB178" s="35">
        <f t="shared" si="146"/>
        <v>0</v>
      </c>
      <c r="AC178" s="140" t="str">
        <f t="shared" si="147"/>
        <v>0</v>
      </c>
      <c r="AD178" s="141">
        <f t="shared" si="148"/>
        <v>0</v>
      </c>
    </row>
    <row r="179" spans="1:30" x14ac:dyDescent="0.35">
      <c r="A179" s="57"/>
      <c r="B179" s="62"/>
      <c r="C179" s="58"/>
      <c r="D179" s="59"/>
      <c r="E179" s="59"/>
      <c r="F179" s="59"/>
      <c r="G179" s="59"/>
      <c r="H179" s="59"/>
      <c r="I179" s="59"/>
      <c r="J179" s="81">
        <f t="shared" si="149"/>
        <v>0</v>
      </c>
      <c r="L179" s="6"/>
      <c r="M179" s="131">
        <f t="shared" si="133"/>
        <v>0</v>
      </c>
      <c r="N179" s="38">
        <f t="shared" si="150"/>
        <v>32</v>
      </c>
      <c r="O179" s="38">
        <f t="shared" si="134"/>
        <v>0</v>
      </c>
      <c r="P179" s="38">
        <f t="shared" si="135"/>
        <v>31</v>
      </c>
      <c r="Q179" s="38">
        <f t="shared" si="136"/>
        <v>31</v>
      </c>
      <c r="R179" s="38">
        <f t="shared" si="151"/>
        <v>1</v>
      </c>
      <c r="S179" s="38">
        <f t="shared" si="137"/>
        <v>0</v>
      </c>
      <c r="T179" s="144">
        <f t="shared" si="138"/>
        <v>1.032258064516129</v>
      </c>
      <c r="U179" s="144">
        <f t="shared" si="139"/>
        <v>0</v>
      </c>
      <c r="V179" s="38">
        <f t="shared" si="140"/>
        <v>0</v>
      </c>
      <c r="W179" s="38">
        <f t="shared" si="141"/>
        <v>0</v>
      </c>
      <c r="X179" s="38">
        <f t="shared" si="142"/>
        <v>0</v>
      </c>
      <c r="Y179" s="38">
        <f t="shared" si="143"/>
        <v>0</v>
      </c>
      <c r="Z179" s="142">
        <f t="shared" si="144"/>
        <v>0</v>
      </c>
      <c r="AA179" s="143">
        <f t="shared" si="145"/>
        <v>0</v>
      </c>
      <c r="AB179" s="35">
        <f t="shared" si="146"/>
        <v>0</v>
      </c>
      <c r="AC179" s="140" t="str">
        <f t="shared" si="147"/>
        <v>0</v>
      </c>
      <c r="AD179" s="141">
        <f t="shared" si="148"/>
        <v>0</v>
      </c>
    </row>
    <row r="180" spans="1:30" x14ac:dyDescent="0.35">
      <c r="A180" s="73"/>
      <c r="B180" s="73"/>
      <c r="C180" s="74"/>
      <c r="D180" s="74"/>
      <c r="E180" s="4"/>
      <c r="F180" s="4"/>
      <c r="G180" s="194" t="s">
        <v>14</v>
      </c>
      <c r="H180" s="195"/>
      <c r="I180" s="196"/>
      <c r="J180" s="60"/>
      <c r="L180" s="6"/>
      <c r="M180" s="35"/>
      <c r="N180" s="35"/>
      <c r="O180" s="35"/>
      <c r="P180" s="35"/>
      <c r="Q180" s="35"/>
      <c r="R180" s="35"/>
      <c r="S180" s="35"/>
      <c r="T180" s="35"/>
      <c r="U180" s="35"/>
      <c r="V180" s="35"/>
      <c r="W180" s="35"/>
      <c r="X180" s="35"/>
      <c r="Y180" s="35"/>
      <c r="Z180" s="35"/>
      <c r="AA180" s="35"/>
      <c r="AB180" s="35"/>
      <c r="AC180" s="35">
        <f>SUM(AC169:AC179)</f>
        <v>0</v>
      </c>
      <c r="AD180" s="35"/>
    </row>
    <row r="181" spans="1:30" x14ac:dyDescent="0.35">
      <c r="C181" s="74"/>
      <c r="D181" s="74"/>
      <c r="E181" s="4"/>
      <c r="F181" s="4"/>
      <c r="G181" s="194" t="s">
        <v>14</v>
      </c>
      <c r="H181" s="195"/>
      <c r="I181" s="196"/>
      <c r="J181" s="61"/>
      <c r="L181" s="6"/>
      <c r="M181" s="35"/>
      <c r="N181" s="35"/>
      <c r="O181" s="35"/>
      <c r="P181" s="35"/>
      <c r="Q181" s="35"/>
      <c r="R181" s="35"/>
      <c r="S181" s="35"/>
      <c r="T181" s="35"/>
      <c r="U181" s="35"/>
      <c r="V181" s="35"/>
      <c r="W181" s="6"/>
      <c r="X181" s="6"/>
      <c r="Y181" s="35"/>
      <c r="Z181" s="35"/>
      <c r="AA181" s="35"/>
      <c r="AB181" s="35"/>
      <c r="AC181" s="35"/>
      <c r="AD181" s="35"/>
    </row>
    <row r="182" spans="1:30" x14ac:dyDescent="0.35">
      <c r="B182" s="4"/>
      <c r="C182" s="4"/>
      <c r="D182" s="4"/>
      <c r="E182" s="4"/>
      <c r="F182" s="4"/>
      <c r="G182" s="194" t="s">
        <v>14</v>
      </c>
      <c r="H182" s="195"/>
      <c r="I182" s="196"/>
      <c r="J182" s="61"/>
      <c r="L182" s="6"/>
      <c r="M182" s="35"/>
      <c r="N182" s="35"/>
      <c r="O182" s="35" t="s">
        <v>43</v>
      </c>
      <c r="P182" s="35"/>
      <c r="Q182" s="35"/>
      <c r="R182" s="35"/>
      <c r="S182" s="35"/>
      <c r="T182" s="35"/>
      <c r="U182" s="35"/>
      <c r="V182" s="35"/>
      <c r="W182" s="6"/>
      <c r="X182" s="6"/>
      <c r="Y182" s="35"/>
      <c r="Z182" s="35"/>
      <c r="AA182" s="35"/>
      <c r="AB182" s="35"/>
      <c r="AC182" s="35"/>
      <c r="AD182" s="35"/>
    </row>
    <row r="183" spans="1:30" x14ac:dyDescent="0.35">
      <c r="B183" s="4"/>
      <c r="C183" s="4"/>
      <c r="D183" s="4"/>
      <c r="E183" s="4"/>
      <c r="F183" s="4"/>
      <c r="G183" s="194" t="s">
        <v>14</v>
      </c>
      <c r="H183" s="195"/>
      <c r="I183" s="196"/>
      <c r="J183" s="61"/>
      <c r="L183" s="6"/>
      <c r="M183" s="35"/>
      <c r="N183" s="35"/>
      <c r="O183" s="35">
        <f>IF(AND(OR(MOD(YEAR(A169),4)=0,MOD(YEAR(B169),4)=0),AND(A169&lt;=DATE(IF(ROUND(MOD(YEAR(A169),4)=0,2),YEAR(A169),YEAR(B169)),2,29),B169&gt;=DATE(IF(ROUND(MOD(YEAR(A169),4)=0,2),YEAR(A169),YEAR(B169)),2,29))),1,IF(AND(OR(MOD(YEAR(A170),4)=0,MOD(YEAR(B170),4)=0),AND(A170&lt;=DATE(IF(ROUND(MOD(YEAR(A170),4)=0,2),YEAR(A170),YEAR(B170)),2,29),B170&gt;=DATE(IF(ROUND(MOD(YEAR(A170),4)=0,2),YEAR(A170),YEAR(B170)),2,29))),1,IF(AND(OR(MOD(YEAR(A171),4)=0,MOD(YEAR(B171),4)=0),AND(A171&lt;=DATE(IF(ROUND(MOD(YEAR(A171),4)=0,2),YEAR(A171),YEAR(B171)),2,29),B171&gt;=DATE(IF(ROUND(MOD(YEAR(A171),4)=0,2),YEAR(A171),YEAR(B171)),2,29))),1,IF(AND(OR(MOD(YEAR(A172),4)=0,MOD(YEAR(B172),4)=0),AND(A172&lt;=DATE(IF(ROUND(MOD(YEAR(A172),4)=0,2),YEAR(A172),YEAR(B172)),2,29),B172&gt;=DATE(IF(ROUND(MOD(YEAR(A172),4)=0,2),YEAR(A172),YEAR(B172)),2,29))),1,IF(AND(OR(MOD(YEAR(A173),4)=0,MOD(YEAR(B173),4)=0),AND(A173&lt;=DATE(IF(ROUND(MOD(YEAR(A173),4)=0,2),YEAR(A173),YEAR(B173)),2,29),B173&gt;=DATE(IF(ROUND(MOD(YEAR(A173),4)=0,2),YEAR(A173),YEAR(B173)),2,29))),1,IF(AND(OR(MOD(YEAR(A174),4)=0,MOD(YEAR(B174),4)=0),AND(A174&lt;=DATE(IF(ROUND(MOD(YEAR(A174),4)=0,2),YEAR(A174),YEAR(B174)),2,29),B174&gt;=DATE(IF(ROUND(MOD(YEAR(A174),4)=0,2),YEAR(A174),YEAR(B174)),2,29))),1,IF(AND(OR(MOD(YEAR(A175),4)=0,MOD(YEAR(B175),4)=0),AND(A175&lt;=DATE(IF(ROUND(MOD(YEAR(A175),4)=0,2),YEAR(A175),YEAR(B175)),2,29),B175&gt;=DATE(IF(ROUND(MOD(YEAR(A175),4)=0,2),YEAR(A175),YEAR(B175)),2,29))),1,IF(AND(OR(MOD(YEAR(A176),4)=0,MOD(YEAR(B176),4)=0),AND(A176&lt;=DATE(IF(ROUND(MOD(YEAR(A176),4)=0,2),YEAR(A176),YEAR(B176)),2,29),B176&gt;=DATE(IF(ROUND(MOD(YEAR(A176),4)=0,2),YEAR(A176),YEAR(B176)),2,29))),1,IF(AND(OR(MOD(YEAR(A177),4)=0,MOD(YEAR(B177),4)=0),AND(A177&lt;=DATE(IF(ROUND(MOD(YEAR(A177),4)=0,2),YEAR(A177),YEAR(B177)),2,29),B177&gt;=DATE(IF(ROUND(MOD(YEAR(A177),4)=0,2),YEAR(A177),YEAR(B177)),2,29))),1,IF(AND(OR(MOD(YEAR(A178),4)=0,MOD(YEAR(B178),4)=0),AND(A178&lt;=DATE(IF(ROUND(MOD(YEAR(A178),4)=0,2),YEAR(A178),YEAR(B178)),2,29),B178&gt;=DATE(IF(ROUND(MOD(YEAR(A178),4)=0,2),YEAR(A178),YEAR(B178)),2,29))),1,IF(AND(OR(MOD(YEAR(A179),4)=0,MOD(YEAR(B179),4)=0),AND(A179&lt;=DATE(IF(ROUND(MOD(YEAR(A179),4)=0,2),YEAR(A179),YEAR(B179)),2,29),B179&gt;=DATE(IF(ROUND(MOD(YEAR(A179),4)=0,2),YEAR(A179),YEAR(B179)),2,29))),1,0)))))))))))</f>
        <v>0</v>
      </c>
      <c r="P183" s="35">
        <f>IF(AND(O183=1,AC180=365),1,0)</f>
        <v>0</v>
      </c>
      <c r="Q183" s="35"/>
      <c r="R183" s="35"/>
      <c r="S183" s="35"/>
      <c r="T183" s="35"/>
      <c r="U183" s="35"/>
      <c r="V183" s="35"/>
      <c r="W183" s="6"/>
      <c r="X183" s="6"/>
      <c r="Y183" s="35"/>
      <c r="Z183" s="35"/>
      <c r="AA183" s="35"/>
      <c r="AB183" s="35"/>
      <c r="AC183" s="35"/>
      <c r="AD183" s="35"/>
    </row>
    <row r="184" spans="1:30" x14ac:dyDescent="0.35">
      <c r="A184" s="82" t="str">
        <f>IF(AND(AC180&lt;&gt;365,AC180&lt;&gt;366),"DATES DO NOT COVER WHOLE CALENDAR YEAR","")</f>
        <v>DATES DO NOT COVER WHOLE CALENDAR YEAR</v>
      </c>
      <c r="B184" s="75"/>
      <c r="D184" s="4"/>
      <c r="F184" s="7"/>
      <c r="G184" s="197"/>
      <c r="H184" s="198"/>
      <c r="I184" s="76" t="s">
        <v>13</v>
      </c>
      <c r="J184" s="83">
        <f>IF(OR(J186&lt;&gt;"",J187&lt;&gt;""),0,SUM(J169:J179)+SUM(J180:J183))</f>
        <v>0</v>
      </c>
      <c r="L184" s="6"/>
      <c r="M184" s="6"/>
      <c r="N184" s="6"/>
      <c r="O184" s="6"/>
      <c r="P184" s="6"/>
      <c r="Q184" s="6"/>
      <c r="R184" s="6"/>
      <c r="S184" s="6"/>
      <c r="T184" s="6"/>
      <c r="U184" s="35"/>
      <c r="V184" s="6"/>
      <c r="W184" s="6"/>
      <c r="X184" s="6"/>
      <c r="Y184" s="6"/>
      <c r="Z184" s="6"/>
      <c r="AA184" s="35"/>
      <c r="AB184" s="6"/>
      <c r="AC184" s="6"/>
      <c r="AD184" s="6"/>
    </row>
    <row r="185" spans="1:30" x14ac:dyDescent="0.35">
      <c r="A185" s="84" t="str">
        <f>IF(AND(AC180&lt;&gt;365,AC180&lt;&gt;366),"Did the member only work part year?","")</f>
        <v>Did the member only work part year?</v>
      </c>
      <c r="G185" s="199"/>
      <c r="H185" s="200"/>
      <c r="I185" s="77"/>
      <c r="J185" s="78"/>
      <c r="L185" s="6"/>
      <c r="M185" s="6"/>
      <c r="N185" s="6"/>
      <c r="O185" s="6"/>
      <c r="P185" s="6"/>
      <c r="Q185" s="6"/>
      <c r="R185" s="6"/>
      <c r="S185" s="6"/>
      <c r="T185" s="6"/>
      <c r="U185" s="35"/>
      <c r="V185" s="6"/>
      <c r="W185" s="6"/>
      <c r="X185" s="6"/>
      <c r="Y185" s="6"/>
      <c r="Z185" s="6"/>
      <c r="AA185" s="35"/>
      <c r="AB185" s="6"/>
      <c r="AC185" s="6"/>
      <c r="AD185" s="6"/>
    </row>
    <row r="186" spans="1:30" x14ac:dyDescent="0.35">
      <c r="A186" s="35" t="str">
        <f>IF(AND(AC180&lt;&gt;365,AC180&lt;&gt;366),"If YES, then use the FP figures in either J33 or J34 (depending if it is a leap year or not)","")</f>
        <v>If YES, then use the FP figures in either J33 or J34 (depending if it is a leap year or not)</v>
      </c>
      <c r="G186" s="194" t="s">
        <v>57</v>
      </c>
      <c r="H186" s="195"/>
      <c r="I186" s="79" t="s">
        <v>13</v>
      </c>
      <c r="J186" s="85" t="str">
        <f>IF(AND(AC180&gt;0,AC180&lt;=365,J187=""),ROUND(SUM(J169:J179)/(SUM(AC169:AC179))*365+SUM(J180:J183),2),"")</f>
        <v/>
      </c>
      <c r="L186" s="6"/>
      <c r="M186" s="6"/>
      <c r="N186" s="6"/>
      <c r="O186" s="6"/>
      <c r="P186" s="6"/>
      <c r="Q186" s="6"/>
      <c r="R186" s="6"/>
      <c r="S186" s="6"/>
      <c r="T186" s="6"/>
      <c r="U186" s="35"/>
      <c r="V186" s="6"/>
      <c r="W186" s="6"/>
      <c r="X186" s="6"/>
      <c r="Y186" s="6"/>
      <c r="Z186" s="6"/>
      <c r="AA186" s="35"/>
      <c r="AB186" s="6"/>
      <c r="AC186" s="6"/>
      <c r="AD186" s="6"/>
    </row>
    <row r="187" spans="1:30" x14ac:dyDescent="0.35">
      <c r="A187" s="8" t="str">
        <f>IF(AND(AC180&lt;&gt;365,AC180&lt;&gt;366),"If NO, then please double check the dates in columns A and B","")</f>
        <v>If NO, then please double check the dates in columns A and B</v>
      </c>
      <c r="G187" s="227" t="s">
        <v>58</v>
      </c>
      <c r="H187" s="228"/>
      <c r="I187" s="80" t="s">
        <v>13</v>
      </c>
      <c r="J187" s="86" t="str">
        <f>IF(AND(AC180&gt;0,AC180&lt;366,O183=1),ROUND(SUM(J169:J179)/(SUM(AC169:AC179))*366+SUM(J180:J183),2),"")</f>
        <v/>
      </c>
      <c r="L187" s="6"/>
      <c r="M187" s="6"/>
      <c r="N187" s="6"/>
      <c r="O187" s="6"/>
      <c r="P187" s="6"/>
      <c r="Q187" s="6"/>
      <c r="R187" s="6"/>
      <c r="S187" s="6"/>
      <c r="T187" s="6"/>
      <c r="U187" s="35"/>
      <c r="V187" s="6"/>
      <c r="W187" s="6"/>
      <c r="X187" s="6"/>
      <c r="Y187" s="6"/>
      <c r="Z187" s="6"/>
      <c r="AA187" s="35"/>
      <c r="AB187" s="6"/>
      <c r="AC187" s="6"/>
      <c r="AD187" s="6"/>
    </row>
    <row r="188" spans="1:30" x14ac:dyDescent="0.35">
      <c r="J188" s="12">
        <f>MAX(B169:B179)</f>
        <v>0</v>
      </c>
    </row>
    <row r="189" spans="1:30" ht="16" thickBot="1" x14ac:dyDescent="0.4">
      <c r="A189" s="15" t="s">
        <v>74</v>
      </c>
    </row>
    <row r="190" spans="1:30" ht="14.25" customHeight="1" thickBot="1" x14ac:dyDescent="0.4">
      <c r="A190" s="135"/>
      <c r="B190" s="136"/>
      <c r="C190" s="137"/>
      <c r="D190" s="190" t="s">
        <v>32</v>
      </c>
      <c r="E190" s="191"/>
      <c r="F190" s="192"/>
      <c r="G190" s="190" t="s">
        <v>33</v>
      </c>
      <c r="H190" s="191"/>
      <c r="I190" s="192"/>
      <c r="J190" s="136"/>
      <c r="K190" s="138"/>
      <c r="L190" s="138"/>
      <c r="M190" s="133" t="s">
        <v>47</v>
      </c>
      <c r="N190" s="132" t="s">
        <v>48</v>
      </c>
      <c r="O190" s="132" t="s">
        <v>29</v>
      </c>
      <c r="P190" s="201" t="s">
        <v>49</v>
      </c>
      <c r="Q190" s="201"/>
      <c r="R190" s="201" t="s">
        <v>50</v>
      </c>
      <c r="S190" s="14" t="s">
        <v>20</v>
      </c>
      <c r="T190" s="130" t="s">
        <v>51</v>
      </c>
      <c r="U190" s="14" t="s">
        <v>22</v>
      </c>
      <c r="V190" s="133" t="s">
        <v>52</v>
      </c>
      <c r="W190" s="133" t="s">
        <v>53</v>
      </c>
      <c r="X190" s="139" t="s">
        <v>54</v>
      </c>
      <c r="Y190" s="14" t="s">
        <v>26</v>
      </c>
      <c r="Z190" s="14" t="s">
        <v>27</v>
      </c>
      <c r="AA190" s="133" t="s">
        <v>28</v>
      </c>
      <c r="AB190" s="133" t="s">
        <v>29</v>
      </c>
      <c r="AC190" s="201" t="s">
        <v>30</v>
      </c>
      <c r="AD190" s="202" t="s">
        <v>31</v>
      </c>
    </row>
    <row r="191" spans="1:30" ht="30" customHeight="1" x14ac:dyDescent="0.35">
      <c r="A191" s="64" t="s">
        <v>8</v>
      </c>
      <c r="B191" s="68" t="s">
        <v>9</v>
      </c>
      <c r="C191" s="69" t="s">
        <v>34</v>
      </c>
      <c r="D191" s="70" t="s">
        <v>35</v>
      </c>
      <c r="E191" s="71" t="s">
        <v>36</v>
      </c>
      <c r="F191" s="72" t="s">
        <v>35</v>
      </c>
      <c r="G191" s="70" t="s">
        <v>35</v>
      </c>
      <c r="H191" s="71" t="s">
        <v>36</v>
      </c>
      <c r="I191" s="72" t="s">
        <v>35</v>
      </c>
      <c r="J191" s="65" t="s">
        <v>13</v>
      </c>
      <c r="L191" s="6"/>
      <c r="M191" s="130" t="s">
        <v>37</v>
      </c>
      <c r="N191" s="130" t="s">
        <v>38</v>
      </c>
      <c r="O191" s="130" t="s">
        <v>39</v>
      </c>
      <c r="P191" s="130" t="s">
        <v>37</v>
      </c>
      <c r="Q191" s="130" t="s">
        <v>39</v>
      </c>
      <c r="R191" s="201"/>
      <c r="S191" s="14"/>
      <c r="T191" s="130"/>
      <c r="U191" s="14"/>
      <c r="V191" s="130"/>
      <c r="W191" s="130"/>
      <c r="X191" s="139"/>
      <c r="Y191" s="14"/>
      <c r="Z191" s="133" t="s">
        <v>55</v>
      </c>
      <c r="AA191" s="134" t="s">
        <v>56</v>
      </c>
      <c r="AB191" s="133" t="s">
        <v>39</v>
      </c>
      <c r="AC191" s="201"/>
      <c r="AD191" s="202"/>
    </row>
    <row r="192" spans="1:30" x14ac:dyDescent="0.35">
      <c r="A192" s="57"/>
      <c r="B192" s="62"/>
      <c r="C192" s="58"/>
      <c r="D192" s="59"/>
      <c r="E192" s="59"/>
      <c r="F192" s="59"/>
      <c r="G192" s="59"/>
      <c r="H192" s="59"/>
      <c r="I192" s="59"/>
      <c r="J192" s="81">
        <f>IF(Y192=1,Z192, ROUND(AA192/12*(IF(S192&gt;0,S192,T192+U192)+X192),2))</f>
        <v>0</v>
      </c>
      <c r="L192" s="6"/>
      <c r="M192" s="131">
        <f t="shared" ref="M192:M202" si="152">DAY(A192)</f>
        <v>0</v>
      </c>
      <c r="N192" s="38">
        <f>P192-M192+1</f>
        <v>32</v>
      </c>
      <c r="O192" s="38">
        <f t="shared" ref="O192:O202" si="153">DAY(B192)</f>
        <v>0</v>
      </c>
      <c r="P192" s="38">
        <f t="shared" ref="P192:P202" si="154">IF(OR(MONTH(A192)=1,MONTH(A192)=3,MONTH(A192)=5,MONTH(A192)=7,MONTH(A192)=8,MONTH(A192)=10,MONTH(A192)=12),31,IF(OR(MONTH(A192)=4,MONTH(A192)=6,MONTH(A192)=9,MONTH(A192)=11),30,IF(AND(MONTH(A192)=2,MOD(YEAR(A192),4)&lt;&gt;0),28,IF(AND(MONTH(A192)=2,MOD(YEAR(A192),4)=0),29,0))))</f>
        <v>31</v>
      </c>
      <c r="Q192" s="38">
        <f t="shared" ref="Q192:Q202" si="155">IF(OR(MONTH(B192)=1,MONTH(B192)=3,MONTH(B192)=5,MONTH(B192)=7,MONTH(B192)=8,MONTH(B192)=10,MONTH(B192)=12),31,IF(OR(MONTH(B192)=4,MONTH(B192)=6,MONTH(B192)=9,MONTH(B192)=11),30,IF(AND(MONTH(B192)=2,MOD(YEAR(B192),4)&lt;&gt;0),28,IF(AND(MONTH(B192)=2,MOD(YEAR(B192),4)=0),29,0))))</f>
        <v>31</v>
      </c>
      <c r="R192" s="38">
        <f>IF(P192=Q192,1,0)</f>
        <v>1</v>
      </c>
      <c r="S192" s="38">
        <f t="shared" ref="S192:S202" si="156">IF(AND(X192=0,R192=1),AC192/Q192,0)</f>
        <v>0</v>
      </c>
      <c r="T192" s="144">
        <f t="shared" ref="T192:T202" si="157">IF(N192&lt;&gt;P192,(N192/P192),0)</f>
        <v>1.032258064516129</v>
      </c>
      <c r="U192" s="144">
        <f t="shared" ref="U192:U202" si="158">IF(O192&lt;&gt;Q192,(O192/Q192),IF(B192-A192&gt;Q192,1,0))</f>
        <v>0</v>
      </c>
      <c r="V192" s="38">
        <f t="shared" ref="V192:V202" si="159">B192-A192</f>
        <v>0</v>
      </c>
      <c r="W192" s="38">
        <f t="shared" ref="W192:W202" si="160">IF(V192&gt;P192,1,0)</f>
        <v>0</v>
      </c>
      <c r="X192" s="38">
        <f t="shared" ref="X192:X202" si="161">IF(OR(DAY(A192)=1,AND(DAY(A192)&gt;=1,MONTH(A192)=MONTH(B192))),DATEDIF(A192,B192,"m"),DATEDIF(AD192,B192,"m"))</f>
        <v>0</v>
      </c>
      <c r="Y192" s="38">
        <f t="shared" ref="Y192:Y202" si="162">IF(AND(X192=11,AB192=Q192),1,0)</f>
        <v>0</v>
      </c>
      <c r="Z192" s="142">
        <f t="shared" ref="Z192:Z202" si="163">IF(Y192=1, ROUND((C192+(D192*12)+(E192*12)+(F192*12)+G192+H192+I192),2),0)</f>
        <v>0</v>
      </c>
      <c r="AA192" s="143">
        <f t="shared" ref="AA192:AA202" si="164">ROUND((C192+(D192*12)+(E192*12)+(F192*12)+G192+H192+I192),2)</f>
        <v>0</v>
      </c>
      <c r="AB192" s="35">
        <f t="shared" ref="AB192:AB202" si="165">B192-DATE(YEAR(B192),MONTH(B192),)</f>
        <v>0</v>
      </c>
      <c r="AC192" s="140" t="str">
        <f t="shared" ref="AC192:AC202" si="166">IF(A192="","0",DATEDIF(A192,B192,"D")+1)</f>
        <v>0</v>
      </c>
      <c r="AD192" s="141">
        <f t="shared" ref="AD192:AD202" si="167">IF(A192="",0,EOMONTH(A192,0)+1)</f>
        <v>0</v>
      </c>
    </row>
    <row r="193" spans="1:30" x14ac:dyDescent="0.35">
      <c r="A193" s="57"/>
      <c r="B193" s="62"/>
      <c r="C193" s="58"/>
      <c r="D193" s="59"/>
      <c r="E193" s="59"/>
      <c r="F193" s="59"/>
      <c r="G193" s="59"/>
      <c r="H193" s="59"/>
      <c r="I193" s="59"/>
      <c r="J193" s="81">
        <f t="shared" ref="J193:J202" si="168">IF(Y193=1,Z193, ROUND(AA193/12*(IF(S193&gt;0,S193,T193+U193)+X193),2))</f>
        <v>0</v>
      </c>
      <c r="L193" s="6"/>
      <c r="M193" s="131">
        <f t="shared" si="152"/>
        <v>0</v>
      </c>
      <c r="N193" s="38">
        <f t="shared" ref="N193:N202" si="169">P193-M193+1</f>
        <v>32</v>
      </c>
      <c r="O193" s="38">
        <f t="shared" si="153"/>
        <v>0</v>
      </c>
      <c r="P193" s="38">
        <f t="shared" si="154"/>
        <v>31</v>
      </c>
      <c r="Q193" s="38">
        <f t="shared" si="155"/>
        <v>31</v>
      </c>
      <c r="R193" s="38">
        <f t="shared" ref="R193:R202" si="170">IF(P193=Q193,1,0)</f>
        <v>1</v>
      </c>
      <c r="S193" s="38">
        <f t="shared" si="156"/>
        <v>0</v>
      </c>
      <c r="T193" s="144">
        <f t="shared" si="157"/>
        <v>1.032258064516129</v>
      </c>
      <c r="U193" s="144">
        <f t="shared" si="158"/>
        <v>0</v>
      </c>
      <c r="V193" s="38">
        <f t="shared" si="159"/>
        <v>0</v>
      </c>
      <c r="W193" s="38">
        <f t="shared" si="160"/>
        <v>0</v>
      </c>
      <c r="X193" s="38">
        <f t="shared" si="161"/>
        <v>0</v>
      </c>
      <c r="Y193" s="38">
        <f t="shared" si="162"/>
        <v>0</v>
      </c>
      <c r="Z193" s="142">
        <f t="shared" si="163"/>
        <v>0</v>
      </c>
      <c r="AA193" s="143">
        <f t="shared" si="164"/>
        <v>0</v>
      </c>
      <c r="AB193" s="35">
        <f t="shared" si="165"/>
        <v>0</v>
      </c>
      <c r="AC193" s="140" t="str">
        <f t="shared" si="166"/>
        <v>0</v>
      </c>
      <c r="AD193" s="141">
        <f t="shared" si="167"/>
        <v>0</v>
      </c>
    </row>
    <row r="194" spans="1:30" x14ac:dyDescent="0.35">
      <c r="A194" s="57"/>
      <c r="B194" s="62"/>
      <c r="C194" s="58"/>
      <c r="D194" s="59"/>
      <c r="E194" s="59"/>
      <c r="F194" s="59"/>
      <c r="G194" s="59"/>
      <c r="H194" s="59"/>
      <c r="I194" s="59"/>
      <c r="J194" s="81">
        <f t="shared" si="168"/>
        <v>0</v>
      </c>
      <c r="L194" s="6"/>
      <c r="M194" s="131">
        <f t="shared" si="152"/>
        <v>0</v>
      </c>
      <c r="N194" s="38">
        <f t="shared" si="169"/>
        <v>32</v>
      </c>
      <c r="O194" s="38">
        <f t="shared" si="153"/>
        <v>0</v>
      </c>
      <c r="P194" s="38">
        <f t="shared" si="154"/>
        <v>31</v>
      </c>
      <c r="Q194" s="38">
        <f t="shared" si="155"/>
        <v>31</v>
      </c>
      <c r="R194" s="38">
        <f t="shared" si="170"/>
        <v>1</v>
      </c>
      <c r="S194" s="38">
        <f t="shared" si="156"/>
        <v>0</v>
      </c>
      <c r="T194" s="144">
        <f t="shared" si="157"/>
        <v>1.032258064516129</v>
      </c>
      <c r="U194" s="144">
        <f t="shared" si="158"/>
        <v>0</v>
      </c>
      <c r="V194" s="38">
        <f t="shared" si="159"/>
        <v>0</v>
      </c>
      <c r="W194" s="38">
        <f t="shared" si="160"/>
        <v>0</v>
      </c>
      <c r="X194" s="38">
        <f t="shared" si="161"/>
        <v>0</v>
      </c>
      <c r="Y194" s="38">
        <f t="shared" si="162"/>
        <v>0</v>
      </c>
      <c r="Z194" s="142">
        <f t="shared" si="163"/>
        <v>0</v>
      </c>
      <c r="AA194" s="143">
        <f t="shared" si="164"/>
        <v>0</v>
      </c>
      <c r="AB194" s="35">
        <f t="shared" si="165"/>
        <v>0</v>
      </c>
      <c r="AC194" s="140" t="str">
        <f t="shared" si="166"/>
        <v>0</v>
      </c>
      <c r="AD194" s="141">
        <f t="shared" si="167"/>
        <v>0</v>
      </c>
    </row>
    <row r="195" spans="1:30" x14ac:dyDescent="0.35">
      <c r="A195" s="57"/>
      <c r="B195" s="62"/>
      <c r="C195" s="58"/>
      <c r="D195" s="59"/>
      <c r="E195" s="59"/>
      <c r="F195" s="59"/>
      <c r="G195" s="59"/>
      <c r="H195" s="59"/>
      <c r="I195" s="59"/>
      <c r="J195" s="81">
        <f t="shared" si="168"/>
        <v>0</v>
      </c>
      <c r="L195" s="6"/>
      <c r="M195" s="131">
        <f t="shared" si="152"/>
        <v>0</v>
      </c>
      <c r="N195" s="38">
        <f t="shared" si="169"/>
        <v>32</v>
      </c>
      <c r="O195" s="38">
        <f t="shared" si="153"/>
        <v>0</v>
      </c>
      <c r="P195" s="38">
        <f t="shared" si="154"/>
        <v>31</v>
      </c>
      <c r="Q195" s="38">
        <f t="shared" si="155"/>
        <v>31</v>
      </c>
      <c r="R195" s="38">
        <f t="shared" si="170"/>
        <v>1</v>
      </c>
      <c r="S195" s="38">
        <f t="shared" si="156"/>
        <v>0</v>
      </c>
      <c r="T195" s="144">
        <f t="shared" si="157"/>
        <v>1.032258064516129</v>
      </c>
      <c r="U195" s="144">
        <f t="shared" si="158"/>
        <v>0</v>
      </c>
      <c r="V195" s="38">
        <f t="shared" si="159"/>
        <v>0</v>
      </c>
      <c r="W195" s="38">
        <f t="shared" si="160"/>
        <v>0</v>
      </c>
      <c r="X195" s="38">
        <f t="shared" si="161"/>
        <v>0</v>
      </c>
      <c r="Y195" s="38">
        <f t="shared" si="162"/>
        <v>0</v>
      </c>
      <c r="Z195" s="142">
        <f t="shared" si="163"/>
        <v>0</v>
      </c>
      <c r="AA195" s="143">
        <f t="shared" si="164"/>
        <v>0</v>
      </c>
      <c r="AB195" s="35">
        <f t="shared" si="165"/>
        <v>0</v>
      </c>
      <c r="AC195" s="140" t="str">
        <f t="shared" si="166"/>
        <v>0</v>
      </c>
      <c r="AD195" s="141">
        <f t="shared" si="167"/>
        <v>0</v>
      </c>
    </row>
    <row r="196" spans="1:30" x14ac:dyDescent="0.35">
      <c r="A196" s="57"/>
      <c r="B196" s="62"/>
      <c r="C196" s="58"/>
      <c r="D196" s="59"/>
      <c r="E196" s="59"/>
      <c r="F196" s="59"/>
      <c r="G196" s="59"/>
      <c r="H196" s="59"/>
      <c r="I196" s="59"/>
      <c r="J196" s="81">
        <f t="shared" si="168"/>
        <v>0</v>
      </c>
      <c r="L196" s="6"/>
      <c r="M196" s="131">
        <f t="shared" si="152"/>
        <v>0</v>
      </c>
      <c r="N196" s="38">
        <f t="shared" si="169"/>
        <v>32</v>
      </c>
      <c r="O196" s="38">
        <f t="shared" si="153"/>
        <v>0</v>
      </c>
      <c r="P196" s="38">
        <f t="shared" si="154"/>
        <v>31</v>
      </c>
      <c r="Q196" s="38">
        <f t="shared" si="155"/>
        <v>31</v>
      </c>
      <c r="R196" s="38">
        <f t="shared" si="170"/>
        <v>1</v>
      </c>
      <c r="S196" s="38">
        <f t="shared" si="156"/>
        <v>0</v>
      </c>
      <c r="T196" s="144">
        <f t="shared" si="157"/>
        <v>1.032258064516129</v>
      </c>
      <c r="U196" s="144">
        <f t="shared" si="158"/>
        <v>0</v>
      </c>
      <c r="V196" s="38">
        <f t="shared" si="159"/>
        <v>0</v>
      </c>
      <c r="W196" s="38">
        <f t="shared" si="160"/>
        <v>0</v>
      </c>
      <c r="X196" s="38">
        <f t="shared" si="161"/>
        <v>0</v>
      </c>
      <c r="Y196" s="38">
        <f t="shared" si="162"/>
        <v>0</v>
      </c>
      <c r="Z196" s="142">
        <f t="shared" si="163"/>
        <v>0</v>
      </c>
      <c r="AA196" s="143">
        <f t="shared" si="164"/>
        <v>0</v>
      </c>
      <c r="AB196" s="35">
        <f t="shared" si="165"/>
        <v>0</v>
      </c>
      <c r="AC196" s="140" t="str">
        <f t="shared" si="166"/>
        <v>0</v>
      </c>
      <c r="AD196" s="141">
        <f t="shared" si="167"/>
        <v>0</v>
      </c>
    </row>
    <row r="197" spans="1:30" x14ac:dyDescent="0.35">
      <c r="A197" s="57"/>
      <c r="B197" s="62"/>
      <c r="C197" s="58"/>
      <c r="D197" s="59"/>
      <c r="E197" s="59"/>
      <c r="F197" s="59"/>
      <c r="G197" s="59"/>
      <c r="H197" s="59"/>
      <c r="I197" s="59"/>
      <c r="J197" s="81">
        <f t="shared" si="168"/>
        <v>0</v>
      </c>
      <c r="L197" s="6"/>
      <c r="M197" s="131">
        <f t="shared" si="152"/>
        <v>0</v>
      </c>
      <c r="N197" s="38">
        <f t="shared" si="169"/>
        <v>32</v>
      </c>
      <c r="O197" s="38">
        <f t="shared" si="153"/>
        <v>0</v>
      </c>
      <c r="P197" s="38">
        <f t="shared" si="154"/>
        <v>31</v>
      </c>
      <c r="Q197" s="38">
        <f t="shared" si="155"/>
        <v>31</v>
      </c>
      <c r="R197" s="38">
        <f t="shared" si="170"/>
        <v>1</v>
      </c>
      <c r="S197" s="38">
        <f t="shared" si="156"/>
        <v>0</v>
      </c>
      <c r="T197" s="144">
        <f t="shared" si="157"/>
        <v>1.032258064516129</v>
      </c>
      <c r="U197" s="144">
        <f t="shared" si="158"/>
        <v>0</v>
      </c>
      <c r="V197" s="38">
        <f t="shared" si="159"/>
        <v>0</v>
      </c>
      <c r="W197" s="38">
        <f t="shared" si="160"/>
        <v>0</v>
      </c>
      <c r="X197" s="38">
        <f t="shared" si="161"/>
        <v>0</v>
      </c>
      <c r="Y197" s="38">
        <f t="shared" si="162"/>
        <v>0</v>
      </c>
      <c r="Z197" s="142">
        <f t="shared" si="163"/>
        <v>0</v>
      </c>
      <c r="AA197" s="143">
        <f t="shared" si="164"/>
        <v>0</v>
      </c>
      <c r="AB197" s="35">
        <f t="shared" si="165"/>
        <v>0</v>
      </c>
      <c r="AC197" s="140" t="str">
        <f t="shared" si="166"/>
        <v>0</v>
      </c>
      <c r="AD197" s="141">
        <f t="shared" si="167"/>
        <v>0</v>
      </c>
    </row>
    <row r="198" spans="1:30" x14ac:dyDescent="0.35">
      <c r="A198" s="57"/>
      <c r="B198" s="62"/>
      <c r="C198" s="58"/>
      <c r="D198" s="59"/>
      <c r="E198" s="59"/>
      <c r="F198" s="59"/>
      <c r="G198" s="59"/>
      <c r="H198" s="59"/>
      <c r="I198" s="59"/>
      <c r="J198" s="81">
        <f t="shared" si="168"/>
        <v>0</v>
      </c>
      <c r="L198" s="6"/>
      <c r="M198" s="131">
        <f t="shared" si="152"/>
        <v>0</v>
      </c>
      <c r="N198" s="38">
        <f t="shared" si="169"/>
        <v>32</v>
      </c>
      <c r="O198" s="38">
        <f t="shared" si="153"/>
        <v>0</v>
      </c>
      <c r="P198" s="38">
        <f t="shared" si="154"/>
        <v>31</v>
      </c>
      <c r="Q198" s="38">
        <f t="shared" si="155"/>
        <v>31</v>
      </c>
      <c r="R198" s="38">
        <f t="shared" si="170"/>
        <v>1</v>
      </c>
      <c r="S198" s="38">
        <f t="shared" si="156"/>
        <v>0</v>
      </c>
      <c r="T198" s="144">
        <f t="shared" si="157"/>
        <v>1.032258064516129</v>
      </c>
      <c r="U198" s="144">
        <f t="shared" si="158"/>
        <v>0</v>
      </c>
      <c r="V198" s="38">
        <f t="shared" si="159"/>
        <v>0</v>
      </c>
      <c r="W198" s="38">
        <f t="shared" si="160"/>
        <v>0</v>
      </c>
      <c r="X198" s="38">
        <f t="shared" si="161"/>
        <v>0</v>
      </c>
      <c r="Y198" s="38">
        <f t="shared" si="162"/>
        <v>0</v>
      </c>
      <c r="Z198" s="142">
        <f t="shared" si="163"/>
        <v>0</v>
      </c>
      <c r="AA198" s="143">
        <f t="shared" si="164"/>
        <v>0</v>
      </c>
      <c r="AB198" s="35">
        <f t="shared" si="165"/>
        <v>0</v>
      </c>
      <c r="AC198" s="140" t="str">
        <f t="shared" si="166"/>
        <v>0</v>
      </c>
      <c r="AD198" s="141">
        <f t="shared" si="167"/>
        <v>0</v>
      </c>
    </row>
    <row r="199" spans="1:30" x14ac:dyDescent="0.35">
      <c r="A199" s="57"/>
      <c r="B199" s="62"/>
      <c r="C199" s="58"/>
      <c r="D199" s="59"/>
      <c r="E199" s="59"/>
      <c r="F199" s="59"/>
      <c r="G199" s="59"/>
      <c r="H199" s="59"/>
      <c r="I199" s="59"/>
      <c r="J199" s="81">
        <f t="shared" si="168"/>
        <v>0</v>
      </c>
      <c r="L199" s="6"/>
      <c r="M199" s="131">
        <f t="shared" si="152"/>
        <v>0</v>
      </c>
      <c r="N199" s="38">
        <f t="shared" si="169"/>
        <v>32</v>
      </c>
      <c r="O199" s="38">
        <f t="shared" si="153"/>
        <v>0</v>
      </c>
      <c r="P199" s="38">
        <f t="shared" si="154"/>
        <v>31</v>
      </c>
      <c r="Q199" s="38">
        <f t="shared" si="155"/>
        <v>31</v>
      </c>
      <c r="R199" s="38">
        <f t="shared" si="170"/>
        <v>1</v>
      </c>
      <c r="S199" s="38">
        <f t="shared" si="156"/>
        <v>0</v>
      </c>
      <c r="T199" s="144">
        <f t="shared" si="157"/>
        <v>1.032258064516129</v>
      </c>
      <c r="U199" s="144">
        <f t="shared" si="158"/>
        <v>0</v>
      </c>
      <c r="V199" s="38">
        <f t="shared" si="159"/>
        <v>0</v>
      </c>
      <c r="W199" s="38">
        <f t="shared" si="160"/>
        <v>0</v>
      </c>
      <c r="X199" s="38">
        <f t="shared" si="161"/>
        <v>0</v>
      </c>
      <c r="Y199" s="38">
        <f t="shared" si="162"/>
        <v>0</v>
      </c>
      <c r="Z199" s="142">
        <f t="shared" si="163"/>
        <v>0</v>
      </c>
      <c r="AA199" s="143">
        <f t="shared" si="164"/>
        <v>0</v>
      </c>
      <c r="AB199" s="35">
        <f t="shared" si="165"/>
        <v>0</v>
      </c>
      <c r="AC199" s="140" t="str">
        <f t="shared" si="166"/>
        <v>0</v>
      </c>
      <c r="AD199" s="141">
        <f t="shared" si="167"/>
        <v>0</v>
      </c>
    </row>
    <row r="200" spans="1:30" x14ac:dyDescent="0.35">
      <c r="A200" s="57"/>
      <c r="B200" s="62"/>
      <c r="C200" s="58"/>
      <c r="D200" s="59"/>
      <c r="E200" s="59"/>
      <c r="F200" s="59"/>
      <c r="G200" s="59"/>
      <c r="H200" s="59"/>
      <c r="I200" s="59"/>
      <c r="J200" s="81">
        <f t="shared" si="168"/>
        <v>0</v>
      </c>
      <c r="L200" s="6"/>
      <c r="M200" s="131">
        <f t="shared" si="152"/>
        <v>0</v>
      </c>
      <c r="N200" s="38">
        <f t="shared" si="169"/>
        <v>32</v>
      </c>
      <c r="O200" s="38">
        <f t="shared" si="153"/>
        <v>0</v>
      </c>
      <c r="P200" s="38">
        <f t="shared" si="154"/>
        <v>31</v>
      </c>
      <c r="Q200" s="38">
        <f t="shared" si="155"/>
        <v>31</v>
      </c>
      <c r="R200" s="38">
        <f t="shared" si="170"/>
        <v>1</v>
      </c>
      <c r="S200" s="38">
        <f t="shared" si="156"/>
        <v>0</v>
      </c>
      <c r="T200" s="144">
        <f t="shared" si="157"/>
        <v>1.032258064516129</v>
      </c>
      <c r="U200" s="144">
        <f t="shared" si="158"/>
        <v>0</v>
      </c>
      <c r="V200" s="38">
        <f t="shared" si="159"/>
        <v>0</v>
      </c>
      <c r="W200" s="38">
        <f t="shared" si="160"/>
        <v>0</v>
      </c>
      <c r="X200" s="38">
        <f t="shared" si="161"/>
        <v>0</v>
      </c>
      <c r="Y200" s="38">
        <f t="shared" si="162"/>
        <v>0</v>
      </c>
      <c r="Z200" s="142">
        <f t="shared" si="163"/>
        <v>0</v>
      </c>
      <c r="AA200" s="143">
        <f t="shared" si="164"/>
        <v>0</v>
      </c>
      <c r="AB200" s="35">
        <f t="shared" si="165"/>
        <v>0</v>
      </c>
      <c r="AC200" s="140" t="str">
        <f t="shared" si="166"/>
        <v>0</v>
      </c>
      <c r="AD200" s="141">
        <f t="shared" si="167"/>
        <v>0</v>
      </c>
    </row>
    <row r="201" spans="1:30" x14ac:dyDescent="0.35">
      <c r="A201" s="57"/>
      <c r="B201" s="62"/>
      <c r="C201" s="58"/>
      <c r="D201" s="59"/>
      <c r="E201" s="59"/>
      <c r="F201" s="59"/>
      <c r="G201" s="59"/>
      <c r="H201" s="59"/>
      <c r="I201" s="59"/>
      <c r="J201" s="81">
        <f t="shared" si="168"/>
        <v>0</v>
      </c>
      <c r="L201" s="6"/>
      <c r="M201" s="131">
        <f t="shared" si="152"/>
        <v>0</v>
      </c>
      <c r="N201" s="38">
        <f t="shared" si="169"/>
        <v>32</v>
      </c>
      <c r="O201" s="38">
        <f t="shared" si="153"/>
        <v>0</v>
      </c>
      <c r="P201" s="38">
        <f t="shared" si="154"/>
        <v>31</v>
      </c>
      <c r="Q201" s="38">
        <f t="shared" si="155"/>
        <v>31</v>
      </c>
      <c r="R201" s="38">
        <f t="shared" si="170"/>
        <v>1</v>
      </c>
      <c r="S201" s="38">
        <f t="shared" si="156"/>
        <v>0</v>
      </c>
      <c r="T201" s="144">
        <f t="shared" si="157"/>
        <v>1.032258064516129</v>
      </c>
      <c r="U201" s="144">
        <f t="shared" si="158"/>
        <v>0</v>
      </c>
      <c r="V201" s="38">
        <f t="shared" si="159"/>
        <v>0</v>
      </c>
      <c r="W201" s="38">
        <f t="shared" si="160"/>
        <v>0</v>
      </c>
      <c r="X201" s="38">
        <f t="shared" si="161"/>
        <v>0</v>
      </c>
      <c r="Y201" s="38">
        <f t="shared" si="162"/>
        <v>0</v>
      </c>
      <c r="Z201" s="142">
        <f t="shared" si="163"/>
        <v>0</v>
      </c>
      <c r="AA201" s="143">
        <f t="shared" si="164"/>
        <v>0</v>
      </c>
      <c r="AB201" s="35">
        <f t="shared" si="165"/>
        <v>0</v>
      </c>
      <c r="AC201" s="140" t="str">
        <f t="shared" si="166"/>
        <v>0</v>
      </c>
      <c r="AD201" s="141">
        <f t="shared" si="167"/>
        <v>0</v>
      </c>
    </row>
    <row r="202" spans="1:30" x14ac:dyDescent="0.35">
      <c r="A202" s="57"/>
      <c r="B202" s="62"/>
      <c r="C202" s="58"/>
      <c r="D202" s="59"/>
      <c r="E202" s="59"/>
      <c r="F202" s="59"/>
      <c r="G202" s="59"/>
      <c r="H202" s="59"/>
      <c r="I202" s="59"/>
      <c r="J202" s="81">
        <f t="shared" si="168"/>
        <v>0</v>
      </c>
      <c r="L202" s="6"/>
      <c r="M202" s="131">
        <f t="shared" si="152"/>
        <v>0</v>
      </c>
      <c r="N202" s="38">
        <f t="shared" si="169"/>
        <v>32</v>
      </c>
      <c r="O202" s="38">
        <f t="shared" si="153"/>
        <v>0</v>
      </c>
      <c r="P202" s="38">
        <f t="shared" si="154"/>
        <v>31</v>
      </c>
      <c r="Q202" s="38">
        <f t="shared" si="155"/>
        <v>31</v>
      </c>
      <c r="R202" s="38">
        <f t="shared" si="170"/>
        <v>1</v>
      </c>
      <c r="S202" s="38">
        <f t="shared" si="156"/>
        <v>0</v>
      </c>
      <c r="T202" s="144">
        <f t="shared" si="157"/>
        <v>1.032258064516129</v>
      </c>
      <c r="U202" s="144">
        <f t="shared" si="158"/>
        <v>0</v>
      </c>
      <c r="V202" s="38">
        <f t="shared" si="159"/>
        <v>0</v>
      </c>
      <c r="W202" s="38">
        <f t="shared" si="160"/>
        <v>0</v>
      </c>
      <c r="X202" s="38">
        <f t="shared" si="161"/>
        <v>0</v>
      </c>
      <c r="Y202" s="38">
        <f t="shared" si="162"/>
        <v>0</v>
      </c>
      <c r="Z202" s="142">
        <f t="shared" si="163"/>
        <v>0</v>
      </c>
      <c r="AA202" s="143">
        <f t="shared" si="164"/>
        <v>0</v>
      </c>
      <c r="AB202" s="35">
        <f t="shared" si="165"/>
        <v>0</v>
      </c>
      <c r="AC202" s="140" t="str">
        <f t="shared" si="166"/>
        <v>0</v>
      </c>
      <c r="AD202" s="141">
        <f t="shared" si="167"/>
        <v>0</v>
      </c>
    </row>
    <row r="203" spans="1:30" x14ac:dyDescent="0.35">
      <c r="A203" s="73"/>
      <c r="B203" s="73"/>
      <c r="C203" s="74"/>
      <c r="D203" s="74"/>
      <c r="E203" s="4"/>
      <c r="F203" s="4"/>
      <c r="G203" s="194" t="s">
        <v>14</v>
      </c>
      <c r="H203" s="195"/>
      <c r="I203" s="196"/>
      <c r="J203" s="60"/>
      <c r="L203" s="6"/>
      <c r="M203" s="35"/>
      <c r="N203" s="35"/>
      <c r="O203" s="35"/>
      <c r="P203" s="35"/>
      <c r="Q203" s="35"/>
      <c r="R203" s="35"/>
      <c r="S203" s="35"/>
      <c r="T203" s="35"/>
      <c r="U203" s="35"/>
      <c r="V203" s="35"/>
      <c r="W203" s="35"/>
      <c r="X203" s="35"/>
      <c r="Y203" s="35"/>
      <c r="Z203" s="35"/>
      <c r="AA203" s="35"/>
      <c r="AB203" s="35"/>
      <c r="AC203" s="35">
        <f>SUM(AC192:AC202)</f>
        <v>0</v>
      </c>
      <c r="AD203" s="35"/>
    </row>
    <row r="204" spans="1:30" x14ac:dyDescent="0.35">
      <c r="C204" s="74"/>
      <c r="D204" s="74"/>
      <c r="E204" s="4"/>
      <c r="F204" s="4"/>
      <c r="G204" s="194" t="s">
        <v>14</v>
      </c>
      <c r="H204" s="195"/>
      <c r="I204" s="196"/>
      <c r="J204" s="61"/>
      <c r="L204" s="6"/>
      <c r="M204" s="35"/>
      <c r="N204" s="35"/>
      <c r="O204" s="35"/>
      <c r="P204" s="35"/>
      <c r="Q204" s="35"/>
      <c r="R204" s="35"/>
      <c r="S204" s="35"/>
      <c r="T204" s="35"/>
      <c r="U204" s="35"/>
      <c r="V204" s="35"/>
      <c r="W204" s="6"/>
      <c r="X204" s="6"/>
      <c r="Y204" s="35"/>
      <c r="Z204" s="35"/>
      <c r="AA204" s="35"/>
      <c r="AB204" s="35"/>
      <c r="AC204" s="35"/>
      <c r="AD204" s="35"/>
    </row>
    <row r="205" spans="1:30" x14ac:dyDescent="0.35">
      <c r="B205" s="4"/>
      <c r="C205" s="4"/>
      <c r="D205" s="4"/>
      <c r="E205" s="4"/>
      <c r="F205" s="4"/>
      <c r="G205" s="194" t="s">
        <v>14</v>
      </c>
      <c r="H205" s="195"/>
      <c r="I205" s="196"/>
      <c r="J205" s="61"/>
      <c r="L205" s="6"/>
      <c r="M205" s="35"/>
      <c r="N205" s="35"/>
      <c r="O205" s="35" t="s">
        <v>43</v>
      </c>
      <c r="P205" s="35"/>
      <c r="Q205" s="35"/>
      <c r="R205" s="35"/>
      <c r="S205" s="35"/>
      <c r="T205" s="35"/>
      <c r="U205" s="35"/>
      <c r="V205" s="35"/>
      <c r="W205" s="6"/>
      <c r="X205" s="6"/>
      <c r="Y205" s="35"/>
      <c r="Z205" s="35"/>
      <c r="AA205" s="35"/>
      <c r="AB205" s="35"/>
      <c r="AC205" s="35"/>
      <c r="AD205" s="35"/>
    </row>
    <row r="206" spans="1:30" x14ac:dyDescent="0.35">
      <c r="B206" s="4"/>
      <c r="C206" s="4"/>
      <c r="D206" s="4"/>
      <c r="E206" s="4"/>
      <c r="F206" s="4"/>
      <c r="G206" s="194" t="s">
        <v>14</v>
      </c>
      <c r="H206" s="195"/>
      <c r="I206" s="196"/>
      <c r="J206" s="61"/>
      <c r="L206" s="6"/>
      <c r="M206" s="35"/>
      <c r="N206" s="35"/>
      <c r="O206" s="35">
        <f>IF(AND(OR(MOD(YEAR(A192),4)=0,MOD(YEAR(B192),4)=0),AND(A192&lt;=DATE(IF(ROUND(MOD(YEAR(A192),4)=0,2),YEAR(A192),YEAR(B192)),2,29),B192&gt;=DATE(IF(ROUND(MOD(YEAR(A192),4)=0,2),YEAR(A192),YEAR(B192)),2,29))),1,IF(AND(OR(MOD(YEAR(A193),4)=0,MOD(YEAR(B193),4)=0),AND(A193&lt;=DATE(IF(ROUND(MOD(YEAR(A193),4)=0,2),YEAR(A193),YEAR(B193)),2,29),B193&gt;=DATE(IF(ROUND(MOD(YEAR(A193),4)=0,2),YEAR(A193),YEAR(B193)),2,29))),1,IF(AND(OR(MOD(YEAR(A194),4)=0,MOD(YEAR(B194),4)=0),AND(A194&lt;=DATE(IF(ROUND(MOD(YEAR(A194),4)=0,2),YEAR(A194),YEAR(B194)),2,29),B194&gt;=DATE(IF(ROUND(MOD(YEAR(A194),4)=0,2),YEAR(A194),YEAR(B194)),2,29))),1,IF(AND(OR(MOD(YEAR(A195),4)=0,MOD(YEAR(B195),4)=0),AND(A195&lt;=DATE(IF(ROUND(MOD(YEAR(A195),4)=0,2),YEAR(A195),YEAR(B195)),2,29),B195&gt;=DATE(IF(ROUND(MOD(YEAR(A195),4)=0,2),YEAR(A195),YEAR(B195)),2,29))),1,IF(AND(OR(MOD(YEAR(A196),4)=0,MOD(YEAR(B196),4)=0),AND(A196&lt;=DATE(IF(ROUND(MOD(YEAR(A196),4)=0,2),YEAR(A196),YEAR(B196)),2,29),B196&gt;=DATE(IF(ROUND(MOD(YEAR(A196),4)=0,2),YEAR(A196),YEAR(B196)),2,29))),1,IF(AND(OR(MOD(YEAR(A197),4)=0,MOD(YEAR(B197),4)=0),AND(A197&lt;=DATE(IF(ROUND(MOD(YEAR(A197),4)=0,2),YEAR(A197),YEAR(B197)),2,29),B197&gt;=DATE(IF(ROUND(MOD(YEAR(A197),4)=0,2),YEAR(A197),YEAR(B197)),2,29))),1,IF(AND(OR(MOD(YEAR(A198),4)=0,MOD(YEAR(B198),4)=0),AND(A198&lt;=DATE(IF(ROUND(MOD(YEAR(A198),4)=0,2),YEAR(A198),YEAR(B198)),2,29),B198&gt;=DATE(IF(ROUND(MOD(YEAR(A198),4)=0,2),YEAR(A198),YEAR(B198)),2,29))),1,IF(AND(OR(MOD(YEAR(A199),4)=0,MOD(YEAR(B199),4)=0),AND(A199&lt;=DATE(IF(ROUND(MOD(YEAR(A199),4)=0,2),YEAR(A199),YEAR(B199)),2,29),B199&gt;=DATE(IF(ROUND(MOD(YEAR(A199),4)=0,2),YEAR(A199),YEAR(B199)),2,29))),1,IF(AND(OR(MOD(YEAR(A200),4)=0,MOD(YEAR(B200),4)=0),AND(A200&lt;=DATE(IF(ROUND(MOD(YEAR(A200),4)=0,2),YEAR(A200),YEAR(B200)),2,29),B200&gt;=DATE(IF(ROUND(MOD(YEAR(A200),4)=0,2),YEAR(A200),YEAR(B200)),2,29))),1,IF(AND(OR(MOD(YEAR(A201),4)=0,MOD(YEAR(B201),4)=0),AND(A201&lt;=DATE(IF(ROUND(MOD(YEAR(A201),4)=0,2),YEAR(A201),YEAR(B201)),2,29),B201&gt;=DATE(IF(ROUND(MOD(YEAR(A201),4)=0,2),YEAR(A201),YEAR(B201)),2,29))),1,IF(AND(OR(MOD(YEAR(A202),4)=0,MOD(YEAR(B202),4)=0),AND(A202&lt;=DATE(IF(ROUND(MOD(YEAR(A202),4)=0,2),YEAR(A202),YEAR(B202)),2,29),B202&gt;=DATE(IF(ROUND(MOD(YEAR(A202),4)=0,2),YEAR(A202),YEAR(B202)),2,29))),1,0)))))))))))</f>
        <v>0</v>
      </c>
      <c r="P206" s="35">
        <f>IF(AND(O206=1,AC203=365),1,0)</f>
        <v>0</v>
      </c>
      <c r="Q206" s="35"/>
      <c r="R206" s="35"/>
      <c r="S206" s="35"/>
      <c r="T206" s="35"/>
      <c r="U206" s="35"/>
      <c r="V206" s="35"/>
      <c r="W206" s="6"/>
      <c r="X206" s="6"/>
      <c r="Y206" s="35"/>
      <c r="Z206" s="35"/>
      <c r="AA206" s="35"/>
      <c r="AB206" s="35"/>
      <c r="AC206" s="35"/>
      <c r="AD206" s="35"/>
    </row>
    <row r="207" spans="1:30" x14ac:dyDescent="0.35">
      <c r="A207" s="82" t="str">
        <f>IF(AND(AC203&lt;&gt;365,AC203&lt;&gt;366),"DATES DO NOT COVER WHOLE CALENDAR YEAR","")</f>
        <v>DATES DO NOT COVER WHOLE CALENDAR YEAR</v>
      </c>
      <c r="B207" s="75"/>
      <c r="D207" s="4"/>
      <c r="F207" s="7"/>
      <c r="G207" s="197"/>
      <c r="H207" s="198"/>
      <c r="I207" s="76" t="s">
        <v>13</v>
      </c>
      <c r="J207" s="83">
        <f>IF(OR(J209&lt;&gt;"",J210&lt;&gt;""),0,SUM(J192:J202)+SUM(J203:J206))</f>
        <v>0</v>
      </c>
      <c r="L207" s="6"/>
      <c r="M207" s="6"/>
      <c r="N207" s="6"/>
      <c r="O207" s="6"/>
      <c r="P207" s="6"/>
      <c r="Q207" s="6"/>
      <c r="R207" s="6"/>
      <c r="S207" s="6"/>
      <c r="T207" s="6"/>
      <c r="U207" s="35"/>
      <c r="V207" s="6"/>
      <c r="W207" s="6"/>
      <c r="X207" s="6"/>
      <c r="Y207" s="6"/>
      <c r="Z207" s="6"/>
      <c r="AA207" s="35"/>
      <c r="AB207" s="6"/>
      <c r="AC207" s="6"/>
      <c r="AD207" s="6"/>
    </row>
    <row r="208" spans="1:30" x14ac:dyDescent="0.35">
      <c r="A208" s="84" t="str">
        <f>IF(AND(AC203&lt;&gt;365,AC203&lt;&gt;366),"Did the member only work part year?","")</f>
        <v>Did the member only work part year?</v>
      </c>
      <c r="G208" s="199"/>
      <c r="H208" s="200"/>
      <c r="I208" s="77"/>
      <c r="J208" s="78"/>
      <c r="L208" s="6"/>
      <c r="M208" s="6"/>
      <c r="N208" s="6"/>
      <c r="O208" s="6"/>
      <c r="P208" s="6"/>
      <c r="Q208" s="6"/>
      <c r="R208" s="6"/>
      <c r="S208" s="6"/>
      <c r="T208" s="6"/>
      <c r="U208" s="35"/>
      <c r="V208" s="6"/>
      <c r="W208" s="6"/>
      <c r="X208" s="6"/>
      <c r="Y208" s="6"/>
      <c r="Z208" s="6"/>
      <c r="AA208" s="35"/>
      <c r="AB208" s="6"/>
      <c r="AC208" s="6"/>
      <c r="AD208" s="6"/>
    </row>
    <row r="209" spans="1:30" x14ac:dyDescent="0.35">
      <c r="A209" s="35" t="str">
        <f>IF(AND(AC203&lt;&gt;365,AC203&lt;&gt;366),"If YES, then use the FP figures in either J33 or J34 (depending if it is a leap year or not)","")</f>
        <v>If YES, then use the FP figures in either J33 or J34 (depending if it is a leap year or not)</v>
      </c>
      <c r="G209" s="194" t="s">
        <v>57</v>
      </c>
      <c r="H209" s="195"/>
      <c r="I209" s="79" t="s">
        <v>13</v>
      </c>
      <c r="J209" s="85" t="str">
        <f>IF(AND(AC203&gt;0,AC203&lt;=365,J210=""),ROUND(SUM(J192:J202)/(SUM(AC192:AC202))*365+SUM(J203:J206),2),"")</f>
        <v/>
      </c>
      <c r="L209" s="6"/>
      <c r="M209" s="6"/>
      <c r="N209" s="6"/>
      <c r="O209" s="6"/>
      <c r="P209" s="6"/>
      <c r="Q209" s="6"/>
      <c r="R209" s="6"/>
      <c r="S209" s="6"/>
      <c r="T209" s="6"/>
      <c r="U209" s="35"/>
      <c r="V209" s="6"/>
      <c r="W209" s="6"/>
      <c r="X209" s="6"/>
      <c r="Y209" s="6"/>
      <c r="Z209" s="6"/>
      <c r="AA209" s="35"/>
      <c r="AB209" s="6"/>
      <c r="AC209" s="6"/>
      <c r="AD209" s="6"/>
    </row>
    <row r="210" spans="1:30" x14ac:dyDescent="0.35">
      <c r="A210" s="8" t="str">
        <f>IF(AND(AC203&lt;&gt;365,AC203&lt;&gt;366),"If NO, then please double check the dates in columns A and B","")</f>
        <v>If NO, then please double check the dates in columns A and B</v>
      </c>
      <c r="G210" s="227" t="s">
        <v>58</v>
      </c>
      <c r="H210" s="228"/>
      <c r="I210" s="80" t="s">
        <v>13</v>
      </c>
      <c r="J210" s="86" t="str">
        <f>IF(AND(AC203&gt;0,AC203&lt;366,O206=1),ROUND(SUM(J192:J202)/(SUM(AC192:AC202))*366+SUM(J203:J206),2),"")</f>
        <v/>
      </c>
      <c r="L210" s="6"/>
      <c r="M210" s="6"/>
      <c r="N210" s="6"/>
      <c r="O210" s="6"/>
      <c r="P210" s="6"/>
      <c r="Q210" s="6"/>
      <c r="R210" s="6"/>
      <c r="S210" s="6"/>
      <c r="T210" s="6"/>
      <c r="U210" s="35"/>
      <c r="V210" s="6"/>
      <c r="W210" s="6"/>
      <c r="X210" s="6"/>
      <c r="Y210" s="6"/>
      <c r="Z210" s="6"/>
      <c r="AA210" s="35"/>
      <c r="AB210" s="6"/>
      <c r="AC210" s="6"/>
      <c r="AD210" s="6"/>
    </row>
    <row r="211" spans="1:30" x14ac:dyDescent="0.35">
      <c r="J211" s="12">
        <f>MAX(B192:B202)</f>
        <v>0</v>
      </c>
    </row>
    <row r="212" spans="1:30" ht="16" thickBot="1" x14ac:dyDescent="0.4">
      <c r="A212" s="15" t="s">
        <v>75</v>
      </c>
    </row>
    <row r="213" spans="1:30" ht="14.25" customHeight="1" thickBot="1" x14ac:dyDescent="0.4">
      <c r="A213" s="135"/>
      <c r="B213" s="136"/>
      <c r="C213" s="137"/>
      <c r="D213" s="190" t="s">
        <v>32</v>
      </c>
      <c r="E213" s="191"/>
      <c r="F213" s="192"/>
      <c r="G213" s="190" t="s">
        <v>33</v>
      </c>
      <c r="H213" s="191"/>
      <c r="I213" s="192"/>
      <c r="J213" s="136"/>
      <c r="K213" s="138"/>
      <c r="L213" s="138"/>
      <c r="M213" s="133" t="s">
        <v>47</v>
      </c>
      <c r="N213" s="132" t="s">
        <v>48</v>
      </c>
      <c r="O213" s="132" t="s">
        <v>29</v>
      </c>
      <c r="P213" s="201" t="s">
        <v>49</v>
      </c>
      <c r="Q213" s="201"/>
      <c r="R213" s="201" t="s">
        <v>50</v>
      </c>
      <c r="S213" s="14" t="s">
        <v>20</v>
      </c>
      <c r="T213" s="130" t="s">
        <v>51</v>
      </c>
      <c r="U213" s="14" t="s">
        <v>22</v>
      </c>
      <c r="V213" s="133" t="s">
        <v>52</v>
      </c>
      <c r="W213" s="133" t="s">
        <v>53</v>
      </c>
      <c r="X213" s="139" t="s">
        <v>54</v>
      </c>
      <c r="Y213" s="14" t="s">
        <v>26</v>
      </c>
      <c r="Z213" s="14" t="s">
        <v>27</v>
      </c>
      <c r="AA213" s="133" t="s">
        <v>28</v>
      </c>
      <c r="AB213" s="133" t="s">
        <v>29</v>
      </c>
      <c r="AC213" s="201" t="s">
        <v>30</v>
      </c>
      <c r="AD213" s="202" t="s">
        <v>31</v>
      </c>
    </row>
    <row r="214" spans="1:30" ht="30" customHeight="1" x14ac:dyDescent="0.35">
      <c r="A214" s="64" t="s">
        <v>8</v>
      </c>
      <c r="B214" s="68" t="s">
        <v>9</v>
      </c>
      <c r="C214" s="69" t="s">
        <v>34</v>
      </c>
      <c r="D214" s="70" t="s">
        <v>35</v>
      </c>
      <c r="E214" s="71" t="s">
        <v>36</v>
      </c>
      <c r="F214" s="72" t="s">
        <v>35</v>
      </c>
      <c r="G214" s="70" t="s">
        <v>35</v>
      </c>
      <c r="H214" s="71" t="s">
        <v>36</v>
      </c>
      <c r="I214" s="72" t="s">
        <v>35</v>
      </c>
      <c r="J214" s="65" t="s">
        <v>13</v>
      </c>
      <c r="L214" s="6"/>
      <c r="M214" s="130" t="s">
        <v>37</v>
      </c>
      <c r="N214" s="130" t="s">
        <v>38</v>
      </c>
      <c r="O214" s="130" t="s">
        <v>39</v>
      </c>
      <c r="P214" s="130" t="s">
        <v>37</v>
      </c>
      <c r="Q214" s="130" t="s">
        <v>39</v>
      </c>
      <c r="R214" s="201"/>
      <c r="S214" s="14"/>
      <c r="T214" s="130"/>
      <c r="U214" s="14"/>
      <c r="V214" s="130"/>
      <c r="W214" s="130"/>
      <c r="X214" s="139"/>
      <c r="Y214" s="14"/>
      <c r="Z214" s="133" t="s">
        <v>55</v>
      </c>
      <c r="AA214" s="134" t="s">
        <v>56</v>
      </c>
      <c r="AB214" s="133" t="s">
        <v>39</v>
      </c>
      <c r="AC214" s="201"/>
      <c r="AD214" s="202"/>
    </row>
    <row r="215" spans="1:30" x14ac:dyDescent="0.35">
      <c r="A215" s="57"/>
      <c r="B215" s="62"/>
      <c r="C215" s="58"/>
      <c r="D215" s="59"/>
      <c r="E215" s="59"/>
      <c r="F215" s="59"/>
      <c r="G215" s="59"/>
      <c r="H215" s="59"/>
      <c r="I215" s="59"/>
      <c r="J215" s="81">
        <f>IF(Y215=1,Z215, ROUND(AA215/12*(IF(S215&gt;0,S215,T215+U215)+X215),2))</f>
        <v>0</v>
      </c>
      <c r="L215" s="6"/>
      <c r="M215" s="131">
        <f t="shared" ref="M215:M225" si="171">DAY(A215)</f>
        <v>0</v>
      </c>
      <c r="N215" s="38">
        <f>P215-M215+1</f>
        <v>32</v>
      </c>
      <c r="O215" s="38">
        <f t="shared" ref="O215:O225" si="172">DAY(B215)</f>
        <v>0</v>
      </c>
      <c r="P215" s="38">
        <f t="shared" ref="P215:P225" si="173">IF(OR(MONTH(A215)=1,MONTH(A215)=3,MONTH(A215)=5,MONTH(A215)=7,MONTH(A215)=8,MONTH(A215)=10,MONTH(A215)=12),31,IF(OR(MONTH(A215)=4,MONTH(A215)=6,MONTH(A215)=9,MONTH(A215)=11),30,IF(AND(MONTH(A215)=2,MOD(YEAR(A215),4)&lt;&gt;0),28,IF(AND(MONTH(A215)=2,MOD(YEAR(A215),4)=0),29,0))))</f>
        <v>31</v>
      </c>
      <c r="Q215" s="38">
        <f t="shared" ref="Q215:Q225" si="174">IF(OR(MONTH(B215)=1,MONTH(B215)=3,MONTH(B215)=5,MONTH(B215)=7,MONTH(B215)=8,MONTH(B215)=10,MONTH(B215)=12),31,IF(OR(MONTH(B215)=4,MONTH(B215)=6,MONTH(B215)=9,MONTH(B215)=11),30,IF(AND(MONTH(B215)=2,MOD(YEAR(B215),4)&lt;&gt;0),28,IF(AND(MONTH(B215)=2,MOD(YEAR(B215),4)=0),29,0))))</f>
        <v>31</v>
      </c>
      <c r="R215" s="38">
        <f>IF(P215=Q215,1,0)</f>
        <v>1</v>
      </c>
      <c r="S215" s="38">
        <f t="shared" ref="S215:S225" si="175">IF(AND(X215=0,R215=1),AC215/Q215,0)</f>
        <v>0</v>
      </c>
      <c r="T215" s="144">
        <f t="shared" ref="T215:T225" si="176">IF(N215&lt;&gt;P215,(N215/P215),0)</f>
        <v>1.032258064516129</v>
      </c>
      <c r="U215" s="144">
        <f t="shared" ref="U215:U225" si="177">IF(O215&lt;&gt;Q215,(O215/Q215),IF(B215-A215&gt;Q215,1,0))</f>
        <v>0</v>
      </c>
      <c r="V215" s="38">
        <f t="shared" ref="V215:V225" si="178">B215-A215</f>
        <v>0</v>
      </c>
      <c r="W215" s="38">
        <f t="shared" ref="W215:W225" si="179">IF(V215&gt;P215,1,0)</f>
        <v>0</v>
      </c>
      <c r="X215" s="38">
        <f t="shared" ref="X215:X225" si="180">IF(OR(DAY(A215)=1,AND(DAY(A215)&gt;=1,MONTH(A215)=MONTH(B215))),DATEDIF(A215,B215,"m"),DATEDIF(AD215,B215,"m"))</f>
        <v>0</v>
      </c>
      <c r="Y215" s="38">
        <f t="shared" ref="Y215:Y225" si="181">IF(AND(X215=11,AB215=Q215),1,0)</f>
        <v>0</v>
      </c>
      <c r="Z215" s="142">
        <f t="shared" ref="Z215:Z225" si="182">IF(Y215=1, ROUND((C215+(D215*12)+(E215*12)+(F215*12)+G215+H215+I215),2),0)</f>
        <v>0</v>
      </c>
      <c r="AA215" s="143">
        <f t="shared" ref="AA215:AA225" si="183">ROUND((C215+(D215*12)+(E215*12)+(F215*12)+G215+H215+I215),2)</f>
        <v>0</v>
      </c>
      <c r="AB215" s="35">
        <f t="shared" ref="AB215:AB225" si="184">B215-DATE(YEAR(B215),MONTH(B215),)</f>
        <v>0</v>
      </c>
      <c r="AC215" s="140" t="str">
        <f t="shared" ref="AC215:AC225" si="185">IF(A215="","0",DATEDIF(A215,B215,"D")+1)</f>
        <v>0</v>
      </c>
      <c r="AD215" s="141">
        <f t="shared" ref="AD215:AD225" si="186">IF(A215="",0,EOMONTH(A215,0)+1)</f>
        <v>0</v>
      </c>
    </row>
    <row r="216" spans="1:30" x14ac:dyDescent="0.35">
      <c r="A216" s="57"/>
      <c r="B216" s="62"/>
      <c r="C216" s="58"/>
      <c r="D216" s="59"/>
      <c r="E216" s="59"/>
      <c r="F216" s="59"/>
      <c r="G216" s="59"/>
      <c r="H216" s="59"/>
      <c r="I216" s="59"/>
      <c r="J216" s="81">
        <f t="shared" ref="J216:J225" si="187">IF(Y216=1,Z216, ROUND(AA216/12*(IF(S216&gt;0,S216,T216+U216)+X216),2))</f>
        <v>0</v>
      </c>
      <c r="L216" s="6"/>
      <c r="M216" s="131">
        <f t="shared" si="171"/>
        <v>0</v>
      </c>
      <c r="N216" s="38">
        <f t="shared" ref="N216:N225" si="188">P216-M216+1</f>
        <v>32</v>
      </c>
      <c r="O216" s="38">
        <f t="shared" si="172"/>
        <v>0</v>
      </c>
      <c r="P216" s="38">
        <f t="shared" si="173"/>
        <v>31</v>
      </c>
      <c r="Q216" s="38">
        <f t="shared" si="174"/>
        <v>31</v>
      </c>
      <c r="R216" s="38">
        <f t="shared" ref="R216:R225" si="189">IF(P216=Q216,1,0)</f>
        <v>1</v>
      </c>
      <c r="S216" s="38">
        <f t="shared" si="175"/>
        <v>0</v>
      </c>
      <c r="T216" s="144">
        <f t="shared" si="176"/>
        <v>1.032258064516129</v>
      </c>
      <c r="U216" s="144">
        <f t="shared" si="177"/>
        <v>0</v>
      </c>
      <c r="V216" s="38">
        <f t="shared" si="178"/>
        <v>0</v>
      </c>
      <c r="W216" s="38">
        <f t="shared" si="179"/>
        <v>0</v>
      </c>
      <c r="X216" s="38">
        <f t="shared" si="180"/>
        <v>0</v>
      </c>
      <c r="Y216" s="38">
        <f t="shared" si="181"/>
        <v>0</v>
      </c>
      <c r="Z216" s="142">
        <f t="shared" si="182"/>
        <v>0</v>
      </c>
      <c r="AA216" s="143">
        <f t="shared" si="183"/>
        <v>0</v>
      </c>
      <c r="AB216" s="35">
        <f t="shared" si="184"/>
        <v>0</v>
      </c>
      <c r="AC216" s="140" t="str">
        <f t="shared" si="185"/>
        <v>0</v>
      </c>
      <c r="AD216" s="141">
        <f t="shared" si="186"/>
        <v>0</v>
      </c>
    </row>
    <row r="217" spans="1:30" x14ac:dyDescent="0.35">
      <c r="A217" s="57"/>
      <c r="B217" s="62"/>
      <c r="C217" s="58"/>
      <c r="D217" s="59"/>
      <c r="E217" s="59"/>
      <c r="F217" s="59"/>
      <c r="G217" s="59"/>
      <c r="H217" s="59"/>
      <c r="I217" s="59"/>
      <c r="J217" s="81">
        <f t="shared" si="187"/>
        <v>0</v>
      </c>
      <c r="L217" s="6"/>
      <c r="M217" s="131">
        <f t="shared" si="171"/>
        <v>0</v>
      </c>
      <c r="N217" s="38">
        <f t="shared" si="188"/>
        <v>32</v>
      </c>
      <c r="O217" s="38">
        <f t="shared" si="172"/>
        <v>0</v>
      </c>
      <c r="P217" s="38">
        <f t="shared" si="173"/>
        <v>31</v>
      </c>
      <c r="Q217" s="38">
        <f t="shared" si="174"/>
        <v>31</v>
      </c>
      <c r="R217" s="38">
        <f t="shared" si="189"/>
        <v>1</v>
      </c>
      <c r="S217" s="38">
        <f t="shared" si="175"/>
        <v>0</v>
      </c>
      <c r="T217" s="144">
        <f t="shared" si="176"/>
        <v>1.032258064516129</v>
      </c>
      <c r="U217" s="144">
        <f t="shared" si="177"/>
        <v>0</v>
      </c>
      <c r="V217" s="38">
        <f t="shared" si="178"/>
        <v>0</v>
      </c>
      <c r="W217" s="38">
        <f t="shared" si="179"/>
        <v>0</v>
      </c>
      <c r="X217" s="38">
        <f t="shared" si="180"/>
        <v>0</v>
      </c>
      <c r="Y217" s="38">
        <f t="shared" si="181"/>
        <v>0</v>
      </c>
      <c r="Z217" s="142">
        <f t="shared" si="182"/>
        <v>0</v>
      </c>
      <c r="AA217" s="143">
        <f t="shared" si="183"/>
        <v>0</v>
      </c>
      <c r="AB217" s="35">
        <f t="shared" si="184"/>
        <v>0</v>
      </c>
      <c r="AC217" s="140" t="str">
        <f t="shared" si="185"/>
        <v>0</v>
      </c>
      <c r="AD217" s="141">
        <f t="shared" si="186"/>
        <v>0</v>
      </c>
    </row>
    <row r="218" spans="1:30" x14ac:dyDescent="0.35">
      <c r="A218" s="57"/>
      <c r="B218" s="62"/>
      <c r="C218" s="58"/>
      <c r="D218" s="59"/>
      <c r="E218" s="59"/>
      <c r="F218" s="59"/>
      <c r="G218" s="59"/>
      <c r="H218" s="59"/>
      <c r="I218" s="59"/>
      <c r="J218" s="81">
        <f t="shared" si="187"/>
        <v>0</v>
      </c>
      <c r="L218" s="6"/>
      <c r="M218" s="131">
        <f t="shared" si="171"/>
        <v>0</v>
      </c>
      <c r="N218" s="38">
        <f t="shared" si="188"/>
        <v>32</v>
      </c>
      <c r="O218" s="38">
        <f t="shared" si="172"/>
        <v>0</v>
      </c>
      <c r="P218" s="38">
        <f t="shared" si="173"/>
        <v>31</v>
      </c>
      <c r="Q218" s="38">
        <f t="shared" si="174"/>
        <v>31</v>
      </c>
      <c r="R218" s="38">
        <f t="shared" si="189"/>
        <v>1</v>
      </c>
      <c r="S218" s="38">
        <f t="shared" si="175"/>
        <v>0</v>
      </c>
      <c r="T218" s="144">
        <f t="shared" si="176"/>
        <v>1.032258064516129</v>
      </c>
      <c r="U218" s="144">
        <f t="shared" si="177"/>
        <v>0</v>
      </c>
      <c r="V218" s="38">
        <f t="shared" si="178"/>
        <v>0</v>
      </c>
      <c r="W218" s="38">
        <f t="shared" si="179"/>
        <v>0</v>
      </c>
      <c r="X218" s="38">
        <f t="shared" si="180"/>
        <v>0</v>
      </c>
      <c r="Y218" s="38">
        <f t="shared" si="181"/>
        <v>0</v>
      </c>
      <c r="Z218" s="142">
        <f t="shared" si="182"/>
        <v>0</v>
      </c>
      <c r="AA218" s="143">
        <f t="shared" si="183"/>
        <v>0</v>
      </c>
      <c r="AB218" s="35">
        <f t="shared" si="184"/>
        <v>0</v>
      </c>
      <c r="AC218" s="140" t="str">
        <f t="shared" si="185"/>
        <v>0</v>
      </c>
      <c r="AD218" s="141">
        <f t="shared" si="186"/>
        <v>0</v>
      </c>
    </row>
    <row r="219" spans="1:30" x14ac:dyDescent="0.35">
      <c r="A219" s="57"/>
      <c r="B219" s="62"/>
      <c r="C219" s="58"/>
      <c r="D219" s="59"/>
      <c r="E219" s="59"/>
      <c r="F219" s="59"/>
      <c r="G219" s="59"/>
      <c r="H219" s="59"/>
      <c r="I219" s="59"/>
      <c r="J219" s="81">
        <f t="shared" si="187"/>
        <v>0</v>
      </c>
      <c r="L219" s="6"/>
      <c r="M219" s="131">
        <f t="shared" si="171"/>
        <v>0</v>
      </c>
      <c r="N219" s="38">
        <f t="shared" si="188"/>
        <v>32</v>
      </c>
      <c r="O219" s="38">
        <f t="shared" si="172"/>
        <v>0</v>
      </c>
      <c r="P219" s="38">
        <f t="shared" si="173"/>
        <v>31</v>
      </c>
      <c r="Q219" s="38">
        <f t="shared" si="174"/>
        <v>31</v>
      </c>
      <c r="R219" s="38">
        <f t="shared" si="189"/>
        <v>1</v>
      </c>
      <c r="S219" s="38">
        <f t="shared" si="175"/>
        <v>0</v>
      </c>
      <c r="T219" s="144">
        <f t="shared" si="176"/>
        <v>1.032258064516129</v>
      </c>
      <c r="U219" s="144">
        <f t="shared" si="177"/>
        <v>0</v>
      </c>
      <c r="V219" s="38">
        <f t="shared" si="178"/>
        <v>0</v>
      </c>
      <c r="W219" s="38">
        <f t="shared" si="179"/>
        <v>0</v>
      </c>
      <c r="X219" s="38">
        <f t="shared" si="180"/>
        <v>0</v>
      </c>
      <c r="Y219" s="38">
        <f t="shared" si="181"/>
        <v>0</v>
      </c>
      <c r="Z219" s="142">
        <f t="shared" si="182"/>
        <v>0</v>
      </c>
      <c r="AA219" s="143">
        <f t="shared" si="183"/>
        <v>0</v>
      </c>
      <c r="AB219" s="35">
        <f t="shared" si="184"/>
        <v>0</v>
      </c>
      <c r="AC219" s="140" t="str">
        <f t="shared" si="185"/>
        <v>0</v>
      </c>
      <c r="AD219" s="141">
        <f t="shared" si="186"/>
        <v>0</v>
      </c>
    </row>
    <row r="220" spans="1:30" x14ac:dyDescent="0.35">
      <c r="A220" s="57"/>
      <c r="B220" s="62"/>
      <c r="C220" s="58"/>
      <c r="D220" s="59"/>
      <c r="E220" s="59"/>
      <c r="F220" s="59"/>
      <c r="G220" s="59"/>
      <c r="H220" s="59"/>
      <c r="I220" s="59"/>
      <c r="J220" s="81">
        <f t="shared" si="187"/>
        <v>0</v>
      </c>
      <c r="L220" s="6"/>
      <c r="M220" s="131">
        <f t="shared" si="171"/>
        <v>0</v>
      </c>
      <c r="N220" s="38">
        <f t="shared" si="188"/>
        <v>32</v>
      </c>
      <c r="O220" s="38">
        <f t="shared" si="172"/>
        <v>0</v>
      </c>
      <c r="P220" s="38">
        <f t="shared" si="173"/>
        <v>31</v>
      </c>
      <c r="Q220" s="38">
        <f t="shared" si="174"/>
        <v>31</v>
      </c>
      <c r="R220" s="38">
        <f t="shared" si="189"/>
        <v>1</v>
      </c>
      <c r="S220" s="38">
        <f t="shared" si="175"/>
        <v>0</v>
      </c>
      <c r="T220" s="144">
        <f t="shared" si="176"/>
        <v>1.032258064516129</v>
      </c>
      <c r="U220" s="144">
        <f t="shared" si="177"/>
        <v>0</v>
      </c>
      <c r="V220" s="38">
        <f t="shared" si="178"/>
        <v>0</v>
      </c>
      <c r="W220" s="38">
        <f t="shared" si="179"/>
        <v>0</v>
      </c>
      <c r="X220" s="38">
        <f t="shared" si="180"/>
        <v>0</v>
      </c>
      <c r="Y220" s="38">
        <f t="shared" si="181"/>
        <v>0</v>
      </c>
      <c r="Z220" s="142">
        <f t="shared" si="182"/>
        <v>0</v>
      </c>
      <c r="AA220" s="143">
        <f t="shared" si="183"/>
        <v>0</v>
      </c>
      <c r="AB220" s="35">
        <f t="shared" si="184"/>
        <v>0</v>
      </c>
      <c r="AC220" s="140" t="str">
        <f t="shared" si="185"/>
        <v>0</v>
      </c>
      <c r="AD220" s="141">
        <f t="shared" si="186"/>
        <v>0</v>
      </c>
    </row>
    <row r="221" spans="1:30" x14ac:dyDescent="0.35">
      <c r="A221" s="57"/>
      <c r="B221" s="62"/>
      <c r="C221" s="58"/>
      <c r="D221" s="59"/>
      <c r="E221" s="59"/>
      <c r="F221" s="59"/>
      <c r="G221" s="59"/>
      <c r="H221" s="59"/>
      <c r="I221" s="59"/>
      <c r="J221" s="81">
        <f t="shared" si="187"/>
        <v>0</v>
      </c>
      <c r="L221" s="6"/>
      <c r="M221" s="131">
        <f t="shared" si="171"/>
        <v>0</v>
      </c>
      <c r="N221" s="38">
        <f t="shared" si="188"/>
        <v>32</v>
      </c>
      <c r="O221" s="38">
        <f t="shared" si="172"/>
        <v>0</v>
      </c>
      <c r="P221" s="38">
        <f t="shared" si="173"/>
        <v>31</v>
      </c>
      <c r="Q221" s="38">
        <f t="shared" si="174"/>
        <v>31</v>
      </c>
      <c r="R221" s="38">
        <f t="shared" si="189"/>
        <v>1</v>
      </c>
      <c r="S221" s="38">
        <f t="shared" si="175"/>
        <v>0</v>
      </c>
      <c r="T221" s="144">
        <f t="shared" si="176"/>
        <v>1.032258064516129</v>
      </c>
      <c r="U221" s="144">
        <f t="shared" si="177"/>
        <v>0</v>
      </c>
      <c r="V221" s="38">
        <f t="shared" si="178"/>
        <v>0</v>
      </c>
      <c r="W221" s="38">
        <f t="shared" si="179"/>
        <v>0</v>
      </c>
      <c r="X221" s="38">
        <f t="shared" si="180"/>
        <v>0</v>
      </c>
      <c r="Y221" s="38">
        <f t="shared" si="181"/>
        <v>0</v>
      </c>
      <c r="Z221" s="142">
        <f t="shared" si="182"/>
        <v>0</v>
      </c>
      <c r="AA221" s="143">
        <f t="shared" si="183"/>
        <v>0</v>
      </c>
      <c r="AB221" s="35">
        <f t="shared" si="184"/>
        <v>0</v>
      </c>
      <c r="AC221" s="140" t="str">
        <f t="shared" si="185"/>
        <v>0</v>
      </c>
      <c r="AD221" s="141">
        <f t="shared" si="186"/>
        <v>0</v>
      </c>
    </row>
    <row r="222" spans="1:30" x14ac:dyDescent="0.35">
      <c r="A222" s="57"/>
      <c r="B222" s="62"/>
      <c r="C222" s="58"/>
      <c r="D222" s="59"/>
      <c r="E222" s="59"/>
      <c r="F222" s="59"/>
      <c r="G222" s="59"/>
      <c r="H222" s="59"/>
      <c r="I222" s="59"/>
      <c r="J222" s="81">
        <f t="shared" si="187"/>
        <v>0</v>
      </c>
      <c r="L222" s="6"/>
      <c r="M222" s="131">
        <f t="shared" si="171"/>
        <v>0</v>
      </c>
      <c r="N222" s="38">
        <f t="shared" si="188"/>
        <v>32</v>
      </c>
      <c r="O222" s="38">
        <f t="shared" si="172"/>
        <v>0</v>
      </c>
      <c r="P222" s="38">
        <f t="shared" si="173"/>
        <v>31</v>
      </c>
      <c r="Q222" s="38">
        <f t="shared" si="174"/>
        <v>31</v>
      </c>
      <c r="R222" s="38">
        <f t="shared" si="189"/>
        <v>1</v>
      </c>
      <c r="S222" s="38">
        <f t="shared" si="175"/>
        <v>0</v>
      </c>
      <c r="T222" s="144">
        <f t="shared" si="176"/>
        <v>1.032258064516129</v>
      </c>
      <c r="U222" s="144">
        <f t="shared" si="177"/>
        <v>0</v>
      </c>
      <c r="V222" s="38">
        <f t="shared" si="178"/>
        <v>0</v>
      </c>
      <c r="W222" s="38">
        <f t="shared" si="179"/>
        <v>0</v>
      </c>
      <c r="X222" s="38">
        <f t="shared" si="180"/>
        <v>0</v>
      </c>
      <c r="Y222" s="38">
        <f t="shared" si="181"/>
        <v>0</v>
      </c>
      <c r="Z222" s="142">
        <f t="shared" si="182"/>
        <v>0</v>
      </c>
      <c r="AA222" s="143">
        <f t="shared" si="183"/>
        <v>0</v>
      </c>
      <c r="AB222" s="35">
        <f t="shared" si="184"/>
        <v>0</v>
      </c>
      <c r="AC222" s="140" t="str">
        <f t="shared" si="185"/>
        <v>0</v>
      </c>
      <c r="AD222" s="141">
        <f t="shared" si="186"/>
        <v>0</v>
      </c>
    </row>
    <row r="223" spans="1:30" x14ac:dyDescent="0.35">
      <c r="A223" s="57"/>
      <c r="B223" s="62"/>
      <c r="C223" s="58"/>
      <c r="D223" s="59"/>
      <c r="E223" s="59"/>
      <c r="F223" s="59"/>
      <c r="G223" s="59"/>
      <c r="H223" s="59"/>
      <c r="I223" s="59"/>
      <c r="J223" s="81">
        <f t="shared" si="187"/>
        <v>0</v>
      </c>
      <c r="L223" s="6"/>
      <c r="M223" s="131">
        <f t="shared" si="171"/>
        <v>0</v>
      </c>
      <c r="N223" s="38">
        <f t="shared" si="188"/>
        <v>32</v>
      </c>
      <c r="O223" s="38">
        <f t="shared" si="172"/>
        <v>0</v>
      </c>
      <c r="P223" s="38">
        <f t="shared" si="173"/>
        <v>31</v>
      </c>
      <c r="Q223" s="38">
        <f t="shared" si="174"/>
        <v>31</v>
      </c>
      <c r="R223" s="38">
        <f t="shared" si="189"/>
        <v>1</v>
      </c>
      <c r="S223" s="38">
        <f t="shared" si="175"/>
        <v>0</v>
      </c>
      <c r="T223" s="144">
        <f t="shared" si="176"/>
        <v>1.032258064516129</v>
      </c>
      <c r="U223" s="144">
        <f t="shared" si="177"/>
        <v>0</v>
      </c>
      <c r="V223" s="38">
        <f t="shared" si="178"/>
        <v>0</v>
      </c>
      <c r="W223" s="38">
        <f t="shared" si="179"/>
        <v>0</v>
      </c>
      <c r="X223" s="38">
        <f t="shared" si="180"/>
        <v>0</v>
      </c>
      <c r="Y223" s="38">
        <f t="shared" si="181"/>
        <v>0</v>
      </c>
      <c r="Z223" s="142">
        <f t="shared" si="182"/>
        <v>0</v>
      </c>
      <c r="AA223" s="143">
        <f t="shared" si="183"/>
        <v>0</v>
      </c>
      <c r="AB223" s="35">
        <f t="shared" si="184"/>
        <v>0</v>
      </c>
      <c r="AC223" s="140" t="str">
        <f t="shared" si="185"/>
        <v>0</v>
      </c>
      <c r="AD223" s="141">
        <f t="shared" si="186"/>
        <v>0</v>
      </c>
    </row>
    <row r="224" spans="1:30" x14ac:dyDescent="0.35">
      <c r="A224" s="57"/>
      <c r="B224" s="62"/>
      <c r="C224" s="58"/>
      <c r="D224" s="59"/>
      <c r="E224" s="59"/>
      <c r="F224" s="59"/>
      <c r="G224" s="59"/>
      <c r="H224" s="59"/>
      <c r="I224" s="59"/>
      <c r="J224" s="81">
        <f t="shared" si="187"/>
        <v>0</v>
      </c>
      <c r="L224" s="6"/>
      <c r="M224" s="131">
        <f t="shared" si="171"/>
        <v>0</v>
      </c>
      <c r="N224" s="38">
        <f t="shared" si="188"/>
        <v>32</v>
      </c>
      <c r="O224" s="38">
        <f t="shared" si="172"/>
        <v>0</v>
      </c>
      <c r="P224" s="38">
        <f t="shared" si="173"/>
        <v>31</v>
      </c>
      <c r="Q224" s="38">
        <f t="shared" si="174"/>
        <v>31</v>
      </c>
      <c r="R224" s="38">
        <f t="shared" si="189"/>
        <v>1</v>
      </c>
      <c r="S224" s="38">
        <f t="shared" si="175"/>
        <v>0</v>
      </c>
      <c r="T224" s="144">
        <f t="shared" si="176"/>
        <v>1.032258064516129</v>
      </c>
      <c r="U224" s="144">
        <f t="shared" si="177"/>
        <v>0</v>
      </c>
      <c r="V224" s="38">
        <f t="shared" si="178"/>
        <v>0</v>
      </c>
      <c r="W224" s="38">
        <f t="shared" si="179"/>
        <v>0</v>
      </c>
      <c r="X224" s="38">
        <f t="shared" si="180"/>
        <v>0</v>
      </c>
      <c r="Y224" s="38">
        <f t="shared" si="181"/>
        <v>0</v>
      </c>
      <c r="Z224" s="142">
        <f t="shared" si="182"/>
        <v>0</v>
      </c>
      <c r="AA224" s="143">
        <f t="shared" si="183"/>
        <v>0</v>
      </c>
      <c r="AB224" s="35">
        <f t="shared" si="184"/>
        <v>0</v>
      </c>
      <c r="AC224" s="140" t="str">
        <f t="shared" si="185"/>
        <v>0</v>
      </c>
      <c r="AD224" s="141">
        <f t="shared" si="186"/>
        <v>0</v>
      </c>
    </row>
    <row r="225" spans="1:30" x14ac:dyDescent="0.35">
      <c r="A225" s="57"/>
      <c r="B225" s="62"/>
      <c r="C225" s="58"/>
      <c r="D225" s="59"/>
      <c r="E225" s="59"/>
      <c r="F225" s="59"/>
      <c r="G225" s="59"/>
      <c r="H225" s="59"/>
      <c r="I225" s="59"/>
      <c r="J225" s="81">
        <f t="shared" si="187"/>
        <v>0</v>
      </c>
      <c r="L225" s="6"/>
      <c r="M225" s="131">
        <f t="shared" si="171"/>
        <v>0</v>
      </c>
      <c r="N225" s="38">
        <f t="shared" si="188"/>
        <v>32</v>
      </c>
      <c r="O225" s="38">
        <f t="shared" si="172"/>
        <v>0</v>
      </c>
      <c r="P225" s="38">
        <f t="shared" si="173"/>
        <v>31</v>
      </c>
      <c r="Q225" s="38">
        <f t="shared" si="174"/>
        <v>31</v>
      </c>
      <c r="R225" s="38">
        <f t="shared" si="189"/>
        <v>1</v>
      </c>
      <c r="S225" s="38">
        <f t="shared" si="175"/>
        <v>0</v>
      </c>
      <c r="T225" s="144">
        <f t="shared" si="176"/>
        <v>1.032258064516129</v>
      </c>
      <c r="U225" s="144">
        <f t="shared" si="177"/>
        <v>0</v>
      </c>
      <c r="V225" s="38">
        <f t="shared" si="178"/>
        <v>0</v>
      </c>
      <c r="W225" s="38">
        <f t="shared" si="179"/>
        <v>0</v>
      </c>
      <c r="X225" s="38">
        <f t="shared" si="180"/>
        <v>0</v>
      </c>
      <c r="Y225" s="38">
        <f t="shared" si="181"/>
        <v>0</v>
      </c>
      <c r="Z225" s="142">
        <f t="shared" si="182"/>
        <v>0</v>
      </c>
      <c r="AA225" s="143">
        <f t="shared" si="183"/>
        <v>0</v>
      </c>
      <c r="AB225" s="35">
        <f t="shared" si="184"/>
        <v>0</v>
      </c>
      <c r="AC225" s="140" t="str">
        <f t="shared" si="185"/>
        <v>0</v>
      </c>
      <c r="AD225" s="141">
        <f t="shared" si="186"/>
        <v>0</v>
      </c>
    </row>
    <row r="226" spans="1:30" x14ac:dyDescent="0.35">
      <c r="A226" s="73"/>
      <c r="B226" s="73"/>
      <c r="C226" s="74"/>
      <c r="D226" s="74"/>
      <c r="E226" s="4"/>
      <c r="F226" s="4"/>
      <c r="G226" s="194" t="s">
        <v>14</v>
      </c>
      <c r="H226" s="195"/>
      <c r="I226" s="196"/>
      <c r="J226" s="60"/>
      <c r="L226" s="6"/>
      <c r="M226" s="35"/>
      <c r="N226" s="35"/>
      <c r="O226" s="35"/>
      <c r="P226" s="35"/>
      <c r="Q226" s="35"/>
      <c r="R226" s="35"/>
      <c r="S226" s="35"/>
      <c r="T226" s="35"/>
      <c r="U226" s="35"/>
      <c r="V226" s="35"/>
      <c r="W226" s="35"/>
      <c r="X226" s="35"/>
      <c r="Y226" s="35"/>
      <c r="Z226" s="35"/>
      <c r="AA226" s="35"/>
      <c r="AB226" s="35"/>
      <c r="AC226" s="35">
        <f>SUM(AC215:AC225)</f>
        <v>0</v>
      </c>
      <c r="AD226" s="35"/>
    </row>
    <row r="227" spans="1:30" x14ac:dyDescent="0.35">
      <c r="C227" s="74"/>
      <c r="D227" s="74"/>
      <c r="E227" s="4"/>
      <c r="F227" s="4"/>
      <c r="G227" s="194" t="s">
        <v>14</v>
      </c>
      <c r="H227" s="195"/>
      <c r="I227" s="196"/>
      <c r="J227" s="61"/>
      <c r="L227" s="6"/>
      <c r="M227" s="35"/>
      <c r="N227" s="35"/>
      <c r="O227" s="35"/>
      <c r="P227" s="35"/>
      <c r="Q227" s="35"/>
      <c r="R227" s="35"/>
      <c r="S227" s="35"/>
      <c r="T227" s="35"/>
      <c r="U227" s="35"/>
      <c r="V227" s="35"/>
      <c r="W227" s="6"/>
      <c r="X227" s="6"/>
      <c r="Y227" s="35"/>
      <c r="Z227" s="35"/>
      <c r="AA227" s="35"/>
      <c r="AB227" s="35"/>
      <c r="AC227" s="35"/>
      <c r="AD227" s="35"/>
    </row>
    <row r="228" spans="1:30" x14ac:dyDescent="0.35">
      <c r="B228" s="4"/>
      <c r="C228" s="4"/>
      <c r="D228" s="4"/>
      <c r="E228" s="4"/>
      <c r="F228" s="4"/>
      <c r="G228" s="194" t="s">
        <v>14</v>
      </c>
      <c r="H228" s="195"/>
      <c r="I228" s="196"/>
      <c r="J228" s="61"/>
      <c r="L228" s="6"/>
      <c r="M228" s="35"/>
      <c r="N228" s="35"/>
      <c r="O228" s="35" t="s">
        <v>43</v>
      </c>
      <c r="P228" s="35"/>
      <c r="Q228" s="35"/>
      <c r="R228" s="35"/>
      <c r="S228" s="35"/>
      <c r="T228" s="35"/>
      <c r="U228" s="35"/>
      <c r="V228" s="35"/>
      <c r="W228" s="6"/>
      <c r="X228" s="6"/>
      <c r="Y228" s="35"/>
      <c r="Z228" s="35"/>
      <c r="AA228" s="35"/>
      <c r="AB228" s="35"/>
      <c r="AC228" s="35"/>
      <c r="AD228" s="35"/>
    </row>
    <row r="229" spans="1:30" x14ac:dyDescent="0.35">
      <c r="B229" s="4"/>
      <c r="C229" s="4"/>
      <c r="D229" s="4"/>
      <c r="E229" s="4"/>
      <c r="F229" s="4"/>
      <c r="G229" s="194" t="s">
        <v>14</v>
      </c>
      <c r="H229" s="195"/>
      <c r="I229" s="196"/>
      <c r="J229" s="61"/>
      <c r="L229" s="6"/>
      <c r="M229" s="35"/>
      <c r="N229" s="35"/>
      <c r="O229" s="35">
        <f>IF(AND(OR(MOD(YEAR(A215),4)=0,MOD(YEAR(B215),4)=0),AND(A215&lt;=DATE(IF(ROUND(MOD(YEAR(A215),4)=0,2),YEAR(A215),YEAR(B215)),2,29),B215&gt;=DATE(IF(ROUND(MOD(YEAR(A215),4)=0,2),YEAR(A215),YEAR(B215)),2,29))),1,IF(AND(OR(MOD(YEAR(A216),4)=0,MOD(YEAR(B216),4)=0),AND(A216&lt;=DATE(IF(ROUND(MOD(YEAR(A216),4)=0,2),YEAR(A216),YEAR(B216)),2,29),B216&gt;=DATE(IF(ROUND(MOD(YEAR(A216),4)=0,2),YEAR(A216),YEAR(B216)),2,29))),1,IF(AND(OR(MOD(YEAR(A217),4)=0,MOD(YEAR(B217),4)=0),AND(A217&lt;=DATE(IF(ROUND(MOD(YEAR(A217),4)=0,2),YEAR(A217),YEAR(B217)),2,29),B217&gt;=DATE(IF(ROUND(MOD(YEAR(A217),4)=0,2),YEAR(A217),YEAR(B217)),2,29))),1,IF(AND(OR(MOD(YEAR(A218),4)=0,MOD(YEAR(B218),4)=0),AND(A218&lt;=DATE(IF(ROUND(MOD(YEAR(A218),4)=0,2),YEAR(A218),YEAR(B218)),2,29),B218&gt;=DATE(IF(ROUND(MOD(YEAR(A218),4)=0,2),YEAR(A218),YEAR(B218)),2,29))),1,IF(AND(OR(MOD(YEAR(A219),4)=0,MOD(YEAR(B219),4)=0),AND(A219&lt;=DATE(IF(ROUND(MOD(YEAR(A219),4)=0,2),YEAR(A219),YEAR(B219)),2,29),B219&gt;=DATE(IF(ROUND(MOD(YEAR(A219),4)=0,2),YEAR(A219),YEAR(B219)),2,29))),1,IF(AND(OR(MOD(YEAR(A220),4)=0,MOD(YEAR(B220),4)=0),AND(A220&lt;=DATE(IF(ROUND(MOD(YEAR(A220),4)=0,2),YEAR(A220),YEAR(B220)),2,29),B220&gt;=DATE(IF(ROUND(MOD(YEAR(A220),4)=0,2),YEAR(A220),YEAR(B220)),2,29))),1,IF(AND(OR(MOD(YEAR(A221),4)=0,MOD(YEAR(B221),4)=0),AND(A221&lt;=DATE(IF(ROUND(MOD(YEAR(A221),4)=0,2),YEAR(A221),YEAR(B221)),2,29),B221&gt;=DATE(IF(ROUND(MOD(YEAR(A221),4)=0,2),YEAR(A221),YEAR(B221)),2,29))),1,IF(AND(OR(MOD(YEAR(A222),4)=0,MOD(YEAR(B222),4)=0),AND(A222&lt;=DATE(IF(ROUND(MOD(YEAR(A222),4)=0,2),YEAR(A222),YEAR(B222)),2,29),B222&gt;=DATE(IF(ROUND(MOD(YEAR(A222),4)=0,2),YEAR(A222),YEAR(B222)),2,29))),1,IF(AND(OR(MOD(YEAR(A223),4)=0,MOD(YEAR(B223),4)=0),AND(A223&lt;=DATE(IF(ROUND(MOD(YEAR(A223),4)=0,2),YEAR(A223),YEAR(B223)),2,29),B223&gt;=DATE(IF(ROUND(MOD(YEAR(A223),4)=0,2),YEAR(A223),YEAR(B223)),2,29))),1,IF(AND(OR(MOD(YEAR(A224),4)=0,MOD(YEAR(B224),4)=0),AND(A224&lt;=DATE(IF(ROUND(MOD(YEAR(A224),4)=0,2),YEAR(A224),YEAR(B224)),2,29),B224&gt;=DATE(IF(ROUND(MOD(YEAR(A224),4)=0,2),YEAR(A224),YEAR(B224)),2,29))),1,IF(AND(OR(MOD(YEAR(A225),4)=0,MOD(YEAR(B225),4)=0),AND(A225&lt;=DATE(IF(ROUND(MOD(YEAR(A225),4)=0,2),YEAR(A225),YEAR(B225)),2,29),B225&gt;=DATE(IF(ROUND(MOD(YEAR(A225),4)=0,2),YEAR(A225),YEAR(B225)),2,29))),1,0)))))))))))</f>
        <v>0</v>
      </c>
      <c r="P229" s="35">
        <f>IF(AND(O229=1,AC226=365),1,0)</f>
        <v>0</v>
      </c>
      <c r="Q229" s="35"/>
      <c r="R229" s="35"/>
      <c r="S229" s="35"/>
      <c r="T229" s="35"/>
      <c r="U229" s="35"/>
      <c r="V229" s="35"/>
      <c r="W229" s="6"/>
      <c r="X229" s="6"/>
      <c r="Y229" s="35"/>
      <c r="Z229" s="35"/>
      <c r="AA229" s="35"/>
      <c r="AB229" s="35"/>
      <c r="AC229" s="35"/>
      <c r="AD229" s="35"/>
    </row>
    <row r="230" spans="1:30" x14ac:dyDescent="0.35">
      <c r="A230" s="82" t="str">
        <f>IF(AND(AC226&lt;&gt;365,AC226&lt;&gt;366),"DATES DO NOT COVER WHOLE CALENDAR YEAR","")</f>
        <v>DATES DO NOT COVER WHOLE CALENDAR YEAR</v>
      </c>
      <c r="B230" s="75"/>
      <c r="D230" s="4"/>
      <c r="F230" s="7"/>
      <c r="G230" s="197"/>
      <c r="H230" s="198"/>
      <c r="I230" s="76" t="s">
        <v>13</v>
      </c>
      <c r="J230" s="83">
        <f>IF(OR(J232&lt;&gt;"",J233&lt;&gt;""),0,SUM(J215:J225)+SUM(J226:J229))</f>
        <v>0</v>
      </c>
      <c r="L230" s="6"/>
      <c r="M230" s="6"/>
      <c r="N230" s="6"/>
      <c r="O230" s="6"/>
      <c r="P230" s="6"/>
      <c r="Q230" s="6"/>
      <c r="R230" s="6"/>
      <c r="S230" s="6"/>
      <c r="T230" s="6"/>
      <c r="U230" s="35"/>
      <c r="V230" s="6"/>
      <c r="W230" s="6"/>
      <c r="X230" s="6"/>
      <c r="Y230" s="6"/>
      <c r="Z230" s="6"/>
      <c r="AA230" s="35"/>
      <c r="AB230" s="6"/>
      <c r="AC230" s="6"/>
      <c r="AD230" s="6"/>
    </row>
    <row r="231" spans="1:30" x14ac:dyDescent="0.35">
      <c r="A231" s="84" t="str">
        <f>IF(AND(AC226&lt;&gt;365,AC226&lt;&gt;366),"Did the member only work part year?","")</f>
        <v>Did the member only work part year?</v>
      </c>
      <c r="G231" s="199"/>
      <c r="H231" s="200"/>
      <c r="I231" s="77"/>
      <c r="J231" s="78"/>
      <c r="L231" s="6"/>
      <c r="M231" s="6"/>
      <c r="N231" s="6"/>
      <c r="O231" s="6"/>
      <c r="P231" s="6"/>
      <c r="Q231" s="6"/>
      <c r="R231" s="6"/>
      <c r="S231" s="6"/>
      <c r="T231" s="6"/>
      <c r="U231" s="35"/>
      <c r="V231" s="6"/>
      <c r="W231" s="6"/>
      <c r="X231" s="6"/>
      <c r="Y231" s="6"/>
      <c r="Z231" s="6"/>
      <c r="AA231" s="35"/>
      <c r="AB231" s="6"/>
      <c r="AC231" s="6"/>
      <c r="AD231" s="6"/>
    </row>
    <row r="232" spans="1:30" x14ac:dyDescent="0.35">
      <c r="A232" s="35" t="str">
        <f>IF(AND(AC226&lt;&gt;365,AC226&lt;&gt;366),"If YES, then use the FP figures in either J33 or J34 (depending if it is a leap year or not)","")</f>
        <v>If YES, then use the FP figures in either J33 or J34 (depending if it is a leap year or not)</v>
      </c>
      <c r="G232" s="194" t="s">
        <v>57</v>
      </c>
      <c r="H232" s="195"/>
      <c r="I232" s="79" t="s">
        <v>13</v>
      </c>
      <c r="J232" s="85" t="str">
        <f>IF(AND(AC226&gt;0,AC226&lt;=365,J233=""),ROUND(SUM(J215:J225)/(SUM(AC215:AC225))*365+SUM(J226:J229),2),"")</f>
        <v/>
      </c>
      <c r="L232" s="6"/>
      <c r="M232" s="6"/>
      <c r="N232" s="6"/>
      <c r="O232" s="6"/>
      <c r="P232" s="6"/>
      <c r="Q232" s="6"/>
      <c r="R232" s="6"/>
      <c r="S232" s="6"/>
      <c r="T232" s="6"/>
      <c r="U232" s="35"/>
      <c r="V232" s="6"/>
      <c r="W232" s="6"/>
      <c r="X232" s="6"/>
      <c r="Y232" s="6"/>
      <c r="Z232" s="6"/>
      <c r="AA232" s="35"/>
      <c r="AB232" s="6"/>
      <c r="AC232" s="6"/>
      <c r="AD232" s="6"/>
    </row>
    <row r="233" spans="1:30" x14ac:dyDescent="0.35">
      <c r="A233" s="8" t="str">
        <f>IF(AND(AC226&lt;&gt;365,AC226&lt;&gt;366),"If NO, then please double check the dates in columns A and B","")</f>
        <v>If NO, then please double check the dates in columns A and B</v>
      </c>
      <c r="G233" s="227" t="s">
        <v>58</v>
      </c>
      <c r="H233" s="228"/>
      <c r="I233" s="80" t="s">
        <v>13</v>
      </c>
      <c r="J233" s="86" t="str">
        <f>IF(AND(AC226&gt;0,AC226&lt;366,O229=1),ROUND(SUM(J215:J225)/(SUM(AC215:AC225))*366+SUM(J226:J229),2),"")</f>
        <v/>
      </c>
      <c r="L233" s="6"/>
      <c r="M233" s="6"/>
      <c r="N233" s="6"/>
      <c r="O233" s="6"/>
      <c r="P233" s="6"/>
      <c r="Q233" s="6"/>
      <c r="R233" s="6"/>
      <c r="S233" s="6"/>
      <c r="T233" s="6"/>
      <c r="U233" s="35"/>
      <c r="V233" s="6"/>
      <c r="W233" s="6"/>
      <c r="X233" s="6"/>
      <c r="Y233" s="6"/>
      <c r="Z233" s="6"/>
      <c r="AA233" s="35"/>
      <c r="AB233" s="6"/>
      <c r="AC233" s="6"/>
      <c r="AD233" s="6"/>
    </row>
    <row r="234" spans="1:30" x14ac:dyDescent="0.35">
      <c r="J234" s="12">
        <f>MAX(B215:B225)</f>
        <v>0</v>
      </c>
    </row>
    <row r="235" spans="1:30" ht="16" thickBot="1" x14ac:dyDescent="0.4">
      <c r="A235" s="15" t="s">
        <v>76</v>
      </c>
    </row>
    <row r="236" spans="1:30" ht="14.25" customHeight="1" thickBot="1" x14ac:dyDescent="0.4">
      <c r="A236" s="135"/>
      <c r="B236" s="136"/>
      <c r="C236" s="137"/>
      <c r="D236" s="190" t="s">
        <v>32</v>
      </c>
      <c r="E236" s="191"/>
      <c r="F236" s="192"/>
      <c r="G236" s="190" t="s">
        <v>33</v>
      </c>
      <c r="H236" s="191"/>
      <c r="I236" s="192"/>
      <c r="J236" s="136"/>
      <c r="K236" s="138"/>
      <c r="L236" s="138"/>
      <c r="M236" s="133" t="s">
        <v>47</v>
      </c>
      <c r="N236" s="132" t="s">
        <v>48</v>
      </c>
      <c r="O236" s="132" t="s">
        <v>29</v>
      </c>
      <c r="P236" s="201" t="s">
        <v>49</v>
      </c>
      <c r="Q236" s="201"/>
      <c r="R236" s="201" t="s">
        <v>50</v>
      </c>
      <c r="S236" s="14" t="s">
        <v>20</v>
      </c>
      <c r="T236" s="130" t="s">
        <v>51</v>
      </c>
      <c r="U236" s="14" t="s">
        <v>22</v>
      </c>
      <c r="V236" s="133" t="s">
        <v>52</v>
      </c>
      <c r="W236" s="133" t="s">
        <v>53</v>
      </c>
      <c r="X236" s="139" t="s">
        <v>54</v>
      </c>
      <c r="Y236" s="14" t="s">
        <v>26</v>
      </c>
      <c r="Z236" s="14" t="s">
        <v>27</v>
      </c>
      <c r="AA236" s="133" t="s">
        <v>28</v>
      </c>
      <c r="AB236" s="133" t="s">
        <v>29</v>
      </c>
      <c r="AC236" s="201" t="s">
        <v>30</v>
      </c>
      <c r="AD236" s="202" t="s">
        <v>31</v>
      </c>
    </row>
    <row r="237" spans="1:30" ht="30" customHeight="1" x14ac:dyDescent="0.35">
      <c r="A237" s="64" t="s">
        <v>8</v>
      </c>
      <c r="B237" s="68" t="s">
        <v>9</v>
      </c>
      <c r="C237" s="69" t="s">
        <v>34</v>
      </c>
      <c r="D237" s="70" t="s">
        <v>35</v>
      </c>
      <c r="E237" s="71" t="s">
        <v>36</v>
      </c>
      <c r="F237" s="72" t="s">
        <v>35</v>
      </c>
      <c r="G237" s="70" t="s">
        <v>35</v>
      </c>
      <c r="H237" s="71" t="s">
        <v>36</v>
      </c>
      <c r="I237" s="72" t="s">
        <v>35</v>
      </c>
      <c r="J237" s="65" t="s">
        <v>13</v>
      </c>
      <c r="L237" s="6"/>
      <c r="M237" s="130" t="s">
        <v>37</v>
      </c>
      <c r="N237" s="130" t="s">
        <v>38</v>
      </c>
      <c r="O237" s="130" t="s">
        <v>39</v>
      </c>
      <c r="P237" s="130" t="s">
        <v>37</v>
      </c>
      <c r="Q237" s="130" t="s">
        <v>39</v>
      </c>
      <c r="R237" s="201"/>
      <c r="S237" s="14"/>
      <c r="T237" s="130"/>
      <c r="U237" s="14"/>
      <c r="V237" s="130"/>
      <c r="W237" s="130"/>
      <c r="X237" s="139"/>
      <c r="Y237" s="14"/>
      <c r="Z237" s="133" t="s">
        <v>55</v>
      </c>
      <c r="AA237" s="134" t="s">
        <v>56</v>
      </c>
      <c r="AB237" s="133" t="s">
        <v>39</v>
      </c>
      <c r="AC237" s="201"/>
      <c r="AD237" s="202"/>
    </row>
    <row r="238" spans="1:30" x14ac:dyDescent="0.35">
      <c r="A238" s="57"/>
      <c r="B238" s="62"/>
      <c r="C238" s="58"/>
      <c r="D238" s="59"/>
      <c r="E238" s="59"/>
      <c r="F238" s="59"/>
      <c r="G238" s="59"/>
      <c r="H238" s="59"/>
      <c r="I238" s="59"/>
      <c r="J238" s="81">
        <f>IF(Y238=1,Z238, ROUND(AA238/12*(IF(S238&gt;0,S238,T238+U238)+X238),2))</f>
        <v>0</v>
      </c>
      <c r="L238" s="6"/>
      <c r="M238" s="131">
        <f t="shared" ref="M238:M248" si="190">DAY(A238)</f>
        <v>0</v>
      </c>
      <c r="N238" s="38">
        <f>P238-M238+1</f>
        <v>32</v>
      </c>
      <c r="O238" s="38">
        <f t="shared" ref="O238:O248" si="191">DAY(B238)</f>
        <v>0</v>
      </c>
      <c r="P238" s="38">
        <f t="shared" ref="P238:P248" si="192">IF(OR(MONTH(A238)=1,MONTH(A238)=3,MONTH(A238)=5,MONTH(A238)=7,MONTH(A238)=8,MONTH(A238)=10,MONTH(A238)=12),31,IF(OR(MONTH(A238)=4,MONTH(A238)=6,MONTH(A238)=9,MONTH(A238)=11),30,IF(AND(MONTH(A238)=2,MOD(YEAR(A238),4)&lt;&gt;0),28,IF(AND(MONTH(A238)=2,MOD(YEAR(A238),4)=0),29,0))))</f>
        <v>31</v>
      </c>
      <c r="Q238" s="38">
        <f t="shared" ref="Q238:Q248" si="193">IF(OR(MONTH(B238)=1,MONTH(B238)=3,MONTH(B238)=5,MONTH(B238)=7,MONTH(B238)=8,MONTH(B238)=10,MONTH(B238)=12),31,IF(OR(MONTH(B238)=4,MONTH(B238)=6,MONTH(B238)=9,MONTH(B238)=11),30,IF(AND(MONTH(B238)=2,MOD(YEAR(B238),4)&lt;&gt;0),28,IF(AND(MONTH(B238)=2,MOD(YEAR(B238),4)=0),29,0))))</f>
        <v>31</v>
      </c>
      <c r="R238" s="38">
        <f>IF(P238=Q238,1,0)</f>
        <v>1</v>
      </c>
      <c r="S238" s="38">
        <f t="shared" ref="S238:S248" si="194">IF(AND(X238=0,R238=1),AC238/Q238,0)</f>
        <v>0</v>
      </c>
      <c r="T238" s="144">
        <f t="shared" ref="T238:T248" si="195">IF(N238&lt;&gt;P238,(N238/P238),0)</f>
        <v>1.032258064516129</v>
      </c>
      <c r="U238" s="144">
        <f t="shared" ref="U238:U248" si="196">IF(O238&lt;&gt;Q238,(O238/Q238),IF(B238-A238&gt;Q238,1,0))</f>
        <v>0</v>
      </c>
      <c r="V238" s="38">
        <f t="shared" ref="V238:V248" si="197">B238-A238</f>
        <v>0</v>
      </c>
      <c r="W238" s="38">
        <f t="shared" ref="W238:W248" si="198">IF(V238&gt;P238,1,0)</f>
        <v>0</v>
      </c>
      <c r="X238" s="38">
        <f t="shared" ref="X238:X248" si="199">IF(OR(DAY(A238)=1,AND(DAY(A238)&gt;=1,MONTH(A238)=MONTH(B238))),DATEDIF(A238,B238,"m"),DATEDIF(AD238,B238,"m"))</f>
        <v>0</v>
      </c>
      <c r="Y238" s="38">
        <f t="shared" ref="Y238:Y248" si="200">IF(AND(X238=11,AB238=Q238),1,0)</f>
        <v>0</v>
      </c>
      <c r="Z238" s="142">
        <f t="shared" ref="Z238:Z248" si="201">IF(Y238=1, ROUND((C238+(D238*12)+(E238*12)+(F238*12)+G238+H238+I238),2),0)</f>
        <v>0</v>
      </c>
      <c r="AA238" s="143">
        <f t="shared" ref="AA238:AA248" si="202">ROUND((C238+(D238*12)+(E238*12)+(F238*12)+G238+H238+I238),2)</f>
        <v>0</v>
      </c>
      <c r="AB238" s="35">
        <f t="shared" ref="AB238:AB248" si="203">B238-DATE(YEAR(B238),MONTH(B238),)</f>
        <v>0</v>
      </c>
      <c r="AC238" s="140" t="str">
        <f t="shared" ref="AC238:AC248" si="204">IF(A238="","0",DATEDIF(A238,B238,"D")+1)</f>
        <v>0</v>
      </c>
      <c r="AD238" s="141">
        <f t="shared" ref="AD238:AD248" si="205">IF(A238="",0,EOMONTH(A238,0)+1)</f>
        <v>0</v>
      </c>
    </row>
    <row r="239" spans="1:30" x14ac:dyDescent="0.35">
      <c r="A239" s="57"/>
      <c r="B239" s="62"/>
      <c r="C239" s="58"/>
      <c r="D239" s="59"/>
      <c r="E239" s="59"/>
      <c r="F239" s="59"/>
      <c r="G239" s="59"/>
      <c r="H239" s="59"/>
      <c r="I239" s="59"/>
      <c r="J239" s="81">
        <f t="shared" ref="J239:J240" si="206">IF(Y239=1,Z239, ROUND(AA239/12*(IF(S239&gt;0,S239,T239+U239)+X239),2))</f>
        <v>0</v>
      </c>
      <c r="L239" s="6"/>
      <c r="M239" s="131">
        <f t="shared" si="190"/>
        <v>0</v>
      </c>
      <c r="N239" s="38">
        <f t="shared" ref="N239:N248" si="207">P239-M239+1</f>
        <v>32</v>
      </c>
      <c r="O239" s="38">
        <f t="shared" si="191"/>
        <v>0</v>
      </c>
      <c r="P239" s="38">
        <f t="shared" si="192"/>
        <v>31</v>
      </c>
      <c r="Q239" s="38">
        <f t="shared" si="193"/>
        <v>31</v>
      </c>
      <c r="R239" s="38">
        <f t="shared" ref="R239:R248" si="208">IF(P239=Q239,1,0)</f>
        <v>1</v>
      </c>
      <c r="S239" s="38">
        <f t="shared" si="194"/>
        <v>0</v>
      </c>
      <c r="T239" s="144">
        <f t="shared" si="195"/>
        <v>1.032258064516129</v>
      </c>
      <c r="U239" s="144">
        <f t="shared" si="196"/>
        <v>0</v>
      </c>
      <c r="V239" s="38">
        <f t="shared" si="197"/>
        <v>0</v>
      </c>
      <c r="W239" s="38">
        <f t="shared" si="198"/>
        <v>0</v>
      </c>
      <c r="X239" s="38">
        <f t="shared" si="199"/>
        <v>0</v>
      </c>
      <c r="Y239" s="38">
        <f t="shared" si="200"/>
        <v>0</v>
      </c>
      <c r="Z239" s="142">
        <f t="shared" si="201"/>
        <v>0</v>
      </c>
      <c r="AA239" s="143">
        <f t="shared" si="202"/>
        <v>0</v>
      </c>
      <c r="AB239" s="35">
        <f t="shared" si="203"/>
        <v>0</v>
      </c>
      <c r="AC239" s="140" t="str">
        <f t="shared" si="204"/>
        <v>0</v>
      </c>
      <c r="AD239" s="141">
        <f t="shared" si="205"/>
        <v>0</v>
      </c>
    </row>
    <row r="240" spans="1:30" x14ac:dyDescent="0.35">
      <c r="A240" s="57"/>
      <c r="B240" s="62"/>
      <c r="C240" s="58"/>
      <c r="D240" s="59"/>
      <c r="E240" s="59"/>
      <c r="F240" s="59"/>
      <c r="G240" s="59"/>
      <c r="H240" s="59"/>
      <c r="I240" s="59"/>
      <c r="J240" s="81">
        <f t="shared" si="206"/>
        <v>0</v>
      </c>
      <c r="L240" s="6"/>
      <c r="M240" s="131">
        <f t="shared" si="190"/>
        <v>0</v>
      </c>
      <c r="N240" s="38">
        <f t="shared" si="207"/>
        <v>32</v>
      </c>
      <c r="O240" s="38">
        <f t="shared" si="191"/>
        <v>0</v>
      </c>
      <c r="P240" s="38">
        <f t="shared" si="192"/>
        <v>31</v>
      </c>
      <c r="Q240" s="38">
        <f t="shared" si="193"/>
        <v>31</v>
      </c>
      <c r="R240" s="38">
        <f t="shared" si="208"/>
        <v>1</v>
      </c>
      <c r="S240" s="38">
        <f t="shared" si="194"/>
        <v>0</v>
      </c>
      <c r="T240" s="144">
        <f t="shared" si="195"/>
        <v>1.032258064516129</v>
      </c>
      <c r="U240" s="144">
        <f t="shared" si="196"/>
        <v>0</v>
      </c>
      <c r="V240" s="38">
        <f t="shared" si="197"/>
        <v>0</v>
      </c>
      <c r="W240" s="38">
        <f t="shared" si="198"/>
        <v>0</v>
      </c>
      <c r="X240" s="38">
        <f t="shared" si="199"/>
        <v>0</v>
      </c>
      <c r="Y240" s="38">
        <f t="shared" si="200"/>
        <v>0</v>
      </c>
      <c r="Z240" s="142">
        <f t="shared" si="201"/>
        <v>0</v>
      </c>
      <c r="AA240" s="143">
        <f t="shared" si="202"/>
        <v>0</v>
      </c>
      <c r="AB240" s="35">
        <f t="shared" si="203"/>
        <v>0</v>
      </c>
      <c r="AC240" s="140" t="str">
        <f t="shared" si="204"/>
        <v>0</v>
      </c>
      <c r="AD240" s="141">
        <f t="shared" si="205"/>
        <v>0</v>
      </c>
    </row>
    <row r="241" spans="1:30" x14ac:dyDescent="0.35">
      <c r="A241" s="57"/>
      <c r="B241" s="62"/>
      <c r="C241" s="58"/>
      <c r="D241" s="59"/>
      <c r="E241" s="59"/>
      <c r="F241" s="59"/>
      <c r="G241" s="59"/>
      <c r="H241" s="59"/>
      <c r="I241" s="59"/>
      <c r="J241" s="81">
        <f t="shared" ref="J241:J248" si="209">IF(Y241=1,Z241, ROUND(AA241/12*(IF(S241&gt;0,S241,T241+U241)+X241),2))</f>
        <v>0</v>
      </c>
      <c r="L241" s="6"/>
      <c r="M241" s="131">
        <f t="shared" si="190"/>
        <v>0</v>
      </c>
      <c r="N241" s="38">
        <f t="shared" si="207"/>
        <v>32</v>
      </c>
      <c r="O241" s="38">
        <f t="shared" si="191"/>
        <v>0</v>
      </c>
      <c r="P241" s="38">
        <f t="shared" si="192"/>
        <v>31</v>
      </c>
      <c r="Q241" s="38">
        <f t="shared" si="193"/>
        <v>31</v>
      </c>
      <c r="R241" s="38">
        <f t="shared" si="208"/>
        <v>1</v>
      </c>
      <c r="S241" s="38">
        <f t="shared" si="194"/>
        <v>0</v>
      </c>
      <c r="T241" s="144">
        <f t="shared" si="195"/>
        <v>1.032258064516129</v>
      </c>
      <c r="U241" s="144">
        <f t="shared" si="196"/>
        <v>0</v>
      </c>
      <c r="V241" s="38">
        <f t="shared" si="197"/>
        <v>0</v>
      </c>
      <c r="W241" s="38">
        <f t="shared" si="198"/>
        <v>0</v>
      </c>
      <c r="X241" s="38">
        <f t="shared" si="199"/>
        <v>0</v>
      </c>
      <c r="Y241" s="38">
        <f t="shared" si="200"/>
        <v>0</v>
      </c>
      <c r="Z241" s="142">
        <f t="shared" si="201"/>
        <v>0</v>
      </c>
      <c r="AA241" s="143">
        <f t="shared" si="202"/>
        <v>0</v>
      </c>
      <c r="AB241" s="35">
        <f t="shared" si="203"/>
        <v>0</v>
      </c>
      <c r="AC241" s="140" t="str">
        <f t="shared" si="204"/>
        <v>0</v>
      </c>
      <c r="AD241" s="141">
        <f t="shared" si="205"/>
        <v>0</v>
      </c>
    </row>
    <row r="242" spans="1:30" x14ac:dyDescent="0.35">
      <c r="A242" s="57"/>
      <c r="B242" s="62"/>
      <c r="C242" s="58"/>
      <c r="D242" s="59"/>
      <c r="E242" s="59"/>
      <c r="F242" s="59"/>
      <c r="G242" s="59"/>
      <c r="H242" s="59"/>
      <c r="I242" s="59"/>
      <c r="J242" s="81">
        <f t="shared" si="209"/>
        <v>0</v>
      </c>
      <c r="L242" s="6"/>
      <c r="M242" s="131">
        <f t="shared" si="190"/>
        <v>0</v>
      </c>
      <c r="N242" s="38">
        <f t="shared" si="207"/>
        <v>32</v>
      </c>
      <c r="O242" s="38">
        <f t="shared" si="191"/>
        <v>0</v>
      </c>
      <c r="P242" s="38">
        <f t="shared" si="192"/>
        <v>31</v>
      </c>
      <c r="Q242" s="38">
        <f t="shared" si="193"/>
        <v>31</v>
      </c>
      <c r="R242" s="38">
        <f t="shared" si="208"/>
        <v>1</v>
      </c>
      <c r="S242" s="38">
        <f t="shared" si="194"/>
        <v>0</v>
      </c>
      <c r="T242" s="144">
        <f t="shared" si="195"/>
        <v>1.032258064516129</v>
      </c>
      <c r="U242" s="144">
        <f t="shared" si="196"/>
        <v>0</v>
      </c>
      <c r="V242" s="38">
        <f t="shared" si="197"/>
        <v>0</v>
      </c>
      <c r="W242" s="38">
        <f t="shared" si="198"/>
        <v>0</v>
      </c>
      <c r="X242" s="38">
        <f t="shared" si="199"/>
        <v>0</v>
      </c>
      <c r="Y242" s="38">
        <f t="shared" si="200"/>
        <v>0</v>
      </c>
      <c r="Z242" s="142">
        <f t="shared" si="201"/>
        <v>0</v>
      </c>
      <c r="AA242" s="143">
        <f t="shared" si="202"/>
        <v>0</v>
      </c>
      <c r="AB242" s="35">
        <f t="shared" si="203"/>
        <v>0</v>
      </c>
      <c r="AC242" s="140" t="str">
        <f t="shared" si="204"/>
        <v>0</v>
      </c>
      <c r="AD242" s="141">
        <f t="shared" si="205"/>
        <v>0</v>
      </c>
    </row>
    <row r="243" spans="1:30" x14ac:dyDescent="0.35">
      <c r="A243" s="57"/>
      <c r="B243" s="62"/>
      <c r="C243" s="58"/>
      <c r="D243" s="59"/>
      <c r="E243" s="59"/>
      <c r="F243" s="59"/>
      <c r="G243" s="59"/>
      <c r="H243" s="59"/>
      <c r="I243" s="59"/>
      <c r="J243" s="81">
        <f t="shared" si="209"/>
        <v>0</v>
      </c>
      <c r="L243" s="6"/>
      <c r="M243" s="131">
        <f t="shared" si="190"/>
        <v>0</v>
      </c>
      <c r="N243" s="38">
        <f t="shared" si="207"/>
        <v>32</v>
      </c>
      <c r="O243" s="38">
        <f t="shared" si="191"/>
        <v>0</v>
      </c>
      <c r="P243" s="38">
        <f t="shared" si="192"/>
        <v>31</v>
      </c>
      <c r="Q243" s="38">
        <f t="shared" si="193"/>
        <v>31</v>
      </c>
      <c r="R243" s="38">
        <f t="shared" si="208"/>
        <v>1</v>
      </c>
      <c r="S243" s="38">
        <f t="shared" si="194"/>
        <v>0</v>
      </c>
      <c r="T243" s="144">
        <f t="shared" si="195"/>
        <v>1.032258064516129</v>
      </c>
      <c r="U243" s="144">
        <f t="shared" si="196"/>
        <v>0</v>
      </c>
      <c r="V243" s="38">
        <f t="shared" si="197"/>
        <v>0</v>
      </c>
      <c r="W243" s="38">
        <f t="shared" si="198"/>
        <v>0</v>
      </c>
      <c r="X243" s="38">
        <f t="shared" si="199"/>
        <v>0</v>
      </c>
      <c r="Y243" s="38">
        <f t="shared" si="200"/>
        <v>0</v>
      </c>
      <c r="Z243" s="142">
        <f t="shared" si="201"/>
        <v>0</v>
      </c>
      <c r="AA243" s="143">
        <f t="shared" si="202"/>
        <v>0</v>
      </c>
      <c r="AB243" s="35">
        <f t="shared" si="203"/>
        <v>0</v>
      </c>
      <c r="AC243" s="140" t="str">
        <f t="shared" si="204"/>
        <v>0</v>
      </c>
      <c r="AD243" s="141">
        <f t="shared" si="205"/>
        <v>0</v>
      </c>
    </row>
    <row r="244" spans="1:30" x14ac:dyDescent="0.35">
      <c r="A244" s="57"/>
      <c r="B244" s="62"/>
      <c r="C244" s="58"/>
      <c r="D244" s="59"/>
      <c r="E244" s="59"/>
      <c r="F244" s="59"/>
      <c r="G244" s="59"/>
      <c r="H244" s="59"/>
      <c r="I244" s="59"/>
      <c r="J244" s="81">
        <f t="shared" si="209"/>
        <v>0</v>
      </c>
      <c r="L244" s="6"/>
      <c r="M244" s="131">
        <f t="shared" si="190"/>
        <v>0</v>
      </c>
      <c r="N244" s="38">
        <f t="shared" si="207"/>
        <v>32</v>
      </c>
      <c r="O244" s="38">
        <f t="shared" si="191"/>
        <v>0</v>
      </c>
      <c r="P244" s="38">
        <f t="shared" si="192"/>
        <v>31</v>
      </c>
      <c r="Q244" s="38">
        <f t="shared" si="193"/>
        <v>31</v>
      </c>
      <c r="R244" s="38">
        <f t="shared" si="208"/>
        <v>1</v>
      </c>
      <c r="S244" s="38">
        <f t="shared" si="194"/>
        <v>0</v>
      </c>
      <c r="T244" s="144">
        <f t="shared" si="195"/>
        <v>1.032258064516129</v>
      </c>
      <c r="U244" s="144">
        <f t="shared" si="196"/>
        <v>0</v>
      </c>
      <c r="V244" s="38">
        <f t="shared" si="197"/>
        <v>0</v>
      </c>
      <c r="W244" s="38">
        <f t="shared" si="198"/>
        <v>0</v>
      </c>
      <c r="X244" s="38">
        <f t="shared" si="199"/>
        <v>0</v>
      </c>
      <c r="Y244" s="38">
        <f t="shared" si="200"/>
        <v>0</v>
      </c>
      <c r="Z244" s="142">
        <f t="shared" si="201"/>
        <v>0</v>
      </c>
      <c r="AA244" s="143">
        <f t="shared" si="202"/>
        <v>0</v>
      </c>
      <c r="AB244" s="35">
        <f t="shared" si="203"/>
        <v>0</v>
      </c>
      <c r="AC244" s="140" t="str">
        <f t="shared" si="204"/>
        <v>0</v>
      </c>
      <c r="AD244" s="141">
        <f t="shared" si="205"/>
        <v>0</v>
      </c>
    </row>
    <row r="245" spans="1:30" x14ac:dyDescent="0.35">
      <c r="A245" s="57"/>
      <c r="B245" s="62"/>
      <c r="C245" s="58"/>
      <c r="D245" s="59"/>
      <c r="E245" s="59"/>
      <c r="F245" s="59"/>
      <c r="G245" s="59"/>
      <c r="H245" s="59"/>
      <c r="I245" s="59"/>
      <c r="J245" s="81">
        <f t="shared" si="209"/>
        <v>0</v>
      </c>
      <c r="L245" s="6"/>
      <c r="M245" s="131">
        <f t="shared" si="190"/>
        <v>0</v>
      </c>
      <c r="N245" s="38">
        <f t="shared" si="207"/>
        <v>32</v>
      </c>
      <c r="O245" s="38">
        <f t="shared" si="191"/>
        <v>0</v>
      </c>
      <c r="P245" s="38">
        <f t="shared" si="192"/>
        <v>31</v>
      </c>
      <c r="Q245" s="38">
        <f t="shared" si="193"/>
        <v>31</v>
      </c>
      <c r="R245" s="38">
        <f t="shared" si="208"/>
        <v>1</v>
      </c>
      <c r="S245" s="38">
        <f t="shared" si="194"/>
        <v>0</v>
      </c>
      <c r="T245" s="144">
        <f t="shared" si="195"/>
        <v>1.032258064516129</v>
      </c>
      <c r="U245" s="144">
        <f t="shared" si="196"/>
        <v>0</v>
      </c>
      <c r="V245" s="38">
        <f t="shared" si="197"/>
        <v>0</v>
      </c>
      <c r="W245" s="38">
        <f t="shared" si="198"/>
        <v>0</v>
      </c>
      <c r="X245" s="38">
        <f t="shared" si="199"/>
        <v>0</v>
      </c>
      <c r="Y245" s="38">
        <f t="shared" si="200"/>
        <v>0</v>
      </c>
      <c r="Z245" s="142">
        <f t="shared" si="201"/>
        <v>0</v>
      </c>
      <c r="AA245" s="143">
        <f t="shared" si="202"/>
        <v>0</v>
      </c>
      <c r="AB245" s="35">
        <f t="shared" si="203"/>
        <v>0</v>
      </c>
      <c r="AC245" s="140" t="str">
        <f t="shared" si="204"/>
        <v>0</v>
      </c>
      <c r="AD245" s="141">
        <f t="shared" si="205"/>
        <v>0</v>
      </c>
    </row>
    <row r="246" spans="1:30" x14ac:dyDescent="0.35">
      <c r="A246" s="57"/>
      <c r="B246" s="62"/>
      <c r="C246" s="58"/>
      <c r="D246" s="59"/>
      <c r="E246" s="59"/>
      <c r="F246" s="59"/>
      <c r="G246" s="59"/>
      <c r="H246" s="59"/>
      <c r="I246" s="59"/>
      <c r="J246" s="81">
        <f t="shared" si="209"/>
        <v>0</v>
      </c>
      <c r="L246" s="6"/>
      <c r="M246" s="131">
        <f t="shared" si="190"/>
        <v>0</v>
      </c>
      <c r="N246" s="38">
        <f t="shared" si="207"/>
        <v>32</v>
      </c>
      <c r="O246" s="38">
        <f t="shared" si="191"/>
        <v>0</v>
      </c>
      <c r="P246" s="38">
        <f t="shared" si="192"/>
        <v>31</v>
      </c>
      <c r="Q246" s="38">
        <f t="shared" si="193"/>
        <v>31</v>
      </c>
      <c r="R246" s="38">
        <f t="shared" si="208"/>
        <v>1</v>
      </c>
      <c r="S246" s="38">
        <f t="shared" si="194"/>
        <v>0</v>
      </c>
      <c r="T246" s="144">
        <f t="shared" si="195"/>
        <v>1.032258064516129</v>
      </c>
      <c r="U246" s="144">
        <f t="shared" si="196"/>
        <v>0</v>
      </c>
      <c r="V246" s="38">
        <f t="shared" si="197"/>
        <v>0</v>
      </c>
      <c r="W246" s="38">
        <f t="shared" si="198"/>
        <v>0</v>
      </c>
      <c r="X246" s="38">
        <f t="shared" si="199"/>
        <v>0</v>
      </c>
      <c r="Y246" s="38">
        <f t="shared" si="200"/>
        <v>0</v>
      </c>
      <c r="Z246" s="142">
        <f t="shared" si="201"/>
        <v>0</v>
      </c>
      <c r="AA246" s="143">
        <f t="shared" si="202"/>
        <v>0</v>
      </c>
      <c r="AB246" s="35">
        <f t="shared" si="203"/>
        <v>0</v>
      </c>
      <c r="AC246" s="140" t="str">
        <f t="shared" si="204"/>
        <v>0</v>
      </c>
      <c r="AD246" s="141">
        <f t="shared" si="205"/>
        <v>0</v>
      </c>
    </row>
    <row r="247" spans="1:30" x14ac:dyDescent="0.35">
      <c r="A247" s="57"/>
      <c r="B247" s="62"/>
      <c r="C247" s="58"/>
      <c r="D247" s="59"/>
      <c r="E247" s="59"/>
      <c r="F247" s="59"/>
      <c r="G247" s="59"/>
      <c r="H247" s="59"/>
      <c r="I247" s="59"/>
      <c r="J247" s="81">
        <f t="shared" si="209"/>
        <v>0</v>
      </c>
      <c r="L247" s="6"/>
      <c r="M247" s="131">
        <f t="shared" si="190"/>
        <v>0</v>
      </c>
      <c r="N247" s="38">
        <f t="shared" si="207"/>
        <v>32</v>
      </c>
      <c r="O247" s="38">
        <f t="shared" si="191"/>
        <v>0</v>
      </c>
      <c r="P247" s="38">
        <f t="shared" si="192"/>
        <v>31</v>
      </c>
      <c r="Q247" s="38">
        <f t="shared" si="193"/>
        <v>31</v>
      </c>
      <c r="R247" s="38">
        <f t="shared" si="208"/>
        <v>1</v>
      </c>
      <c r="S247" s="38">
        <f t="shared" si="194"/>
        <v>0</v>
      </c>
      <c r="T247" s="144">
        <f t="shared" si="195"/>
        <v>1.032258064516129</v>
      </c>
      <c r="U247" s="144">
        <f t="shared" si="196"/>
        <v>0</v>
      </c>
      <c r="V247" s="38">
        <f t="shared" si="197"/>
        <v>0</v>
      </c>
      <c r="W247" s="38">
        <f t="shared" si="198"/>
        <v>0</v>
      </c>
      <c r="X247" s="38">
        <f t="shared" si="199"/>
        <v>0</v>
      </c>
      <c r="Y247" s="38">
        <f t="shared" si="200"/>
        <v>0</v>
      </c>
      <c r="Z247" s="142">
        <f t="shared" si="201"/>
        <v>0</v>
      </c>
      <c r="AA247" s="143">
        <f t="shared" si="202"/>
        <v>0</v>
      </c>
      <c r="AB247" s="35">
        <f t="shared" si="203"/>
        <v>0</v>
      </c>
      <c r="AC247" s="140" t="str">
        <f t="shared" si="204"/>
        <v>0</v>
      </c>
      <c r="AD247" s="141">
        <f t="shared" si="205"/>
        <v>0</v>
      </c>
    </row>
    <row r="248" spans="1:30" x14ac:dyDescent="0.35">
      <c r="A248" s="57"/>
      <c r="B248" s="62"/>
      <c r="C248" s="58"/>
      <c r="D248" s="59"/>
      <c r="E248" s="59"/>
      <c r="F248" s="59"/>
      <c r="G248" s="59"/>
      <c r="H248" s="59"/>
      <c r="I248" s="59"/>
      <c r="J248" s="81">
        <f t="shared" si="209"/>
        <v>0</v>
      </c>
      <c r="L248" s="6"/>
      <c r="M248" s="131">
        <f t="shared" si="190"/>
        <v>0</v>
      </c>
      <c r="N248" s="38">
        <f t="shared" si="207"/>
        <v>32</v>
      </c>
      <c r="O248" s="38">
        <f t="shared" si="191"/>
        <v>0</v>
      </c>
      <c r="P248" s="38">
        <f t="shared" si="192"/>
        <v>31</v>
      </c>
      <c r="Q248" s="38">
        <f t="shared" si="193"/>
        <v>31</v>
      </c>
      <c r="R248" s="38">
        <f t="shared" si="208"/>
        <v>1</v>
      </c>
      <c r="S248" s="38">
        <f t="shared" si="194"/>
        <v>0</v>
      </c>
      <c r="T248" s="144">
        <f t="shared" si="195"/>
        <v>1.032258064516129</v>
      </c>
      <c r="U248" s="144">
        <f t="shared" si="196"/>
        <v>0</v>
      </c>
      <c r="V248" s="38">
        <f t="shared" si="197"/>
        <v>0</v>
      </c>
      <c r="W248" s="38">
        <f t="shared" si="198"/>
        <v>0</v>
      </c>
      <c r="X248" s="38">
        <f t="shared" si="199"/>
        <v>0</v>
      </c>
      <c r="Y248" s="38">
        <f t="shared" si="200"/>
        <v>0</v>
      </c>
      <c r="Z248" s="142">
        <f t="shared" si="201"/>
        <v>0</v>
      </c>
      <c r="AA248" s="143">
        <f t="shared" si="202"/>
        <v>0</v>
      </c>
      <c r="AB248" s="35">
        <f t="shared" si="203"/>
        <v>0</v>
      </c>
      <c r="AC248" s="140" t="str">
        <f t="shared" si="204"/>
        <v>0</v>
      </c>
      <c r="AD248" s="141">
        <f t="shared" si="205"/>
        <v>0</v>
      </c>
    </row>
    <row r="249" spans="1:30" x14ac:dyDescent="0.35">
      <c r="A249" s="73"/>
      <c r="B249" s="73"/>
      <c r="C249" s="74"/>
      <c r="D249" s="74"/>
      <c r="E249" s="4"/>
      <c r="F249" s="4"/>
      <c r="G249" s="194" t="s">
        <v>14</v>
      </c>
      <c r="H249" s="195"/>
      <c r="I249" s="196"/>
      <c r="J249" s="60"/>
      <c r="L249" s="6"/>
      <c r="M249" s="35"/>
      <c r="N249" s="35"/>
      <c r="O249" s="35"/>
      <c r="P249" s="35"/>
      <c r="Q249" s="35"/>
      <c r="R249" s="35"/>
      <c r="S249" s="35"/>
      <c r="T249" s="35"/>
      <c r="U249" s="35"/>
      <c r="V249" s="35"/>
      <c r="W249" s="35"/>
      <c r="X249" s="35"/>
      <c r="Y249" s="35"/>
      <c r="Z249" s="35"/>
      <c r="AA249" s="35"/>
      <c r="AB249" s="35"/>
      <c r="AC249" s="35">
        <f>SUM(AC238:AC248)</f>
        <v>0</v>
      </c>
      <c r="AD249" s="35"/>
    </row>
    <row r="250" spans="1:30" x14ac:dyDescent="0.35">
      <c r="C250" s="74"/>
      <c r="D250" s="74"/>
      <c r="E250" s="4"/>
      <c r="F250" s="4"/>
      <c r="G250" s="194" t="s">
        <v>14</v>
      </c>
      <c r="H250" s="195"/>
      <c r="I250" s="196"/>
      <c r="J250" s="61"/>
      <c r="L250" s="6"/>
      <c r="M250" s="35"/>
      <c r="N250" s="35"/>
      <c r="O250" s="35"/>
      <c r="P250" s="35"/>
      <c r="Q250" s="35"/>
      <c r="R250" s="35"/>
      <c r="S250" s="35"/>
      <c r="T250" s="35"/>
      <c r="U250" s="35"/>
      <c r="V250" s="35"/>
      <c r="W250" s="6"/>
      <c r="X250" s="6"/>
      <c r="Y250" s="35"/>
      <c r="Z250" s="35"/>
      <c r="AA250" s="35"/>
      <c r="AB250" s="35"/>
      <c r="AC250" s="35"/>
      <c r="AD250" s="35"/>
    </row>
    <row r="251" spans="1:30" x14ac:dyDescent="0.35">
      <c r="A251" s="22"/>
      <c r="B251" s="22"/>
      <c r="C251" s="4"/>
      <c r="D251" s="4"/>
      <c r="E251" s="4"/>
      <c r="F251" s="4"/>
      <c r="G251" s="194" t="s">
        <v>14</v>
      </c>
      <c r="H251" s="195"/>
      <c r="I251" s="196"/>
      <c r="J251" s="61"/>
      <c r="L251" s="6"/>
      <c r="M251" s="35"/>
      <c r="N251" s="35"/>
      <c r="O251" s="35" t="s">
        <v>43</v>
      </c>
      <c r="P251" s="35"/>
      <c r="Q251" s="35"/>
      <c r="R251" s="35"/>
      <c r="S251" s="35"/>
      <c r="T251" s="35"/>
      <c r="U251" s="35"/>
      <c r="V251" s="35"/>
      <c r="W251" s="6"/>
      <c r="X251" s="6"/>
      <c r="Y251" s="35"/>
      <c r="Z251" s="35"/>
      <c r="AA251" s="35"/>
      <c r="AB251" s="35"/>
      <c r="AC251" s="35"/>
      <c r="AD251" s="35"/>
    </row>
    <row r="252" spans="1:30" x14ac:dyDescent="0.35">
      <c r="B252" s="4"/>
      <c r="C252" s="4"/>
      <c r="D252" s="4"/>
      <c r="E252" s="4"/>
      <c r="F252" s="4"/>
      <c r="G252" s="194" t="s">
        <v>14</v>
      </c>
      <c r="H252" s="195"/>
      <c r="I252" s="196"/>
      <c r="J252" s="61"/>
      <c r="L252" s="6"/>
      <c r="M252" s="35"/>
      <c r="N252" s="35"/>
      <c r="O252" s="35">
        <f>IF(AND(OR(MOD(YEAR(A238),4)=0,MOD(YEAR(B238),4)=0),AND(A238&lt;=DATE(IF(ROUND(MOD(YEAR(A238),4)=0,2),YEAR(A238),YEAR(B238)),2,29),B238&gt;=DATE(IF(ROUND(MOD(YEAR(A238),4)=0,2),YEAR(A238),YEAR(B238)),2,29))),1,IF(AND(OR(MOD(YEAR(A239),4)=0,MOD(YEAR(B239),4)=0),AND(A239&lt;=DATE(IF(ROUND(MOD(YEAR(A239),4)=0,2),YEAR(A239),YEAR(B239)),2,29),B239&gt;=DATE(IF(ROUND(MOD(YEAR(A239),4)=0,2),YEAR(A239),YEAR(B239)),2,29))),1,IF(AND(OR(MOD(YEAR(A240),4)=0,MOD(YEAR(B240),4)=0),AND(A240&lt;=DATE(IF(ROUND(MOD(YEAR(A240),4)=0,2),YEAR(A240),YEAR(B240)),2,29),B240&gt;=DATE(IF(ROUND(MOD(YEAR(A240),4)=0,2),YEAR(A240),YEAR(B240)),2,29))),1,IF(AND(OR(MOD(YEAR(A241),4)=0,MOD(YEAR(B241),4)=0),AND(A241&lt;=DATE(IF(ROUND(MOD(YEAR(A241),4)=0,2),YEAR(A241),YEAR(B241)),2,29),B241&gt;=DATE(IF(ROUND(MOD(YEAR(A241),4)=0,2),YEAR(A241),YEAR(B241)),2,29))),1,IF(AND(OR(MOD(YEAR(A242),4)=0,MOD(YEAR(B242),4)=0),AND(A242&lt;=DATE(IF(ROUND(MOD(YEAR(A242),4)=0,2),YEAR(A242),YEAR(B242)),2,29),B242&gt;=DATE(IF(ROUND(MOD(YEAR(A242),4)=0,2),YEAR(A242),YEAR(B242)),2,29))),1,IF(AND(OR(MOD(YEAR(A243),4)=0,MOD(YEAR(B243),4)=0),AND(A243&lt;=DATE(IF(ROUND(MOD(YEAR(A243),4)=0,2),YEAR(A243),YEAR(B243)),2,29),B243&gt;=DATE(IF(ROUND(MOD(YEAR(A243),4)=0,2),YEAR(A243),YEAR(B243)),2,29))),1,IF(AND(OR(MOD(YEAR(A244),4)=0,MOD(YEAR(B244),4)=0),AND(A244&lt;=DATE(IF(ROUND(MOD(YEAR(A244),4)=0,2),YEAR(A244),YEAR(B244)),2,29),B244&gt;=DATE(IF(ROUND(MOD(YEAR(A244),4)=0,2),YEAR(A244),YEAR(B244)),2,29))),1,IF(AND(OR(MOD(YEAR(A245),4)=0,MOD(YEAR(B245),4)=0),AND(A245&lt;=DATE(IF(ROUND(MOD(YEAR(A245),4)=0,2),YEAR(A245),YEAR(B245)),2,29),B245&gt;=DATE(IF(ROUND(MOD(YEAR(A245),4)=0,2),YEAR(A245),YEAR(B245)),2,29))),1,IF(AND(OR(MOD(YEAR(A246),4)=0,MOD(YEAR(B246),4)=0),AND(A246&lt;=DATE(IF(ROUND(MOD(YEAR(A246),4)=0,2),YEAR(A246),YEAR(B246)),2,29),B246&gt;=DATE(IF(ROUND(MOD(YEAR(A246),4)=0,2),YEAR(A246),YEAR(B246)),2,29))),1,IF(AND(OR(MOD(YEAR(A247),4)=0,MOD(YEAR(B247),4)=0),AND(A247&lt;=DATE(IF(ROUND(MOD(YEAR(A247),4)=0,2),YEAR(A247),YEAR(B247)),2,29),B247&gt;=DATE(IF(ROUND(MOD(YEAR(A247),4)=0,2),YEAR(A247),YEAR(B247)),2,29))),1,IF(AND(OR(MOD(YEAR(A248),4)=0,MOD(YEAR(B248),4)=0),AND(A248&lt;=DATE(IF(ROUND(MOD(YEAR(A248),4)=0,2),YEAR(A248),YEAR(B248)),2,29),B248&gt;=DATE(IF(ROUND(MOD(YEAR(A248),4)=0,2),YEAR(A248),YEAR(B248)),2,29))),1,0)))))))))))</f>
        <v>0</v>
      </c>
      <c r="P252" s="35">
        <f>IF(AND(O252=1,AC249=365),1,0)</f>
        <v>0</v>
      </c>
      <c r="Q252" s="35"/>
      <c r="R252" s="35"/>
      <c r="S252" s="35"/>
      <c r="T252" s="35"/>
      <c r="U252" s="35"/>
      <c r="V252" s="35"/>
      <c r="W252" s="6"/>
      <c r="X252" s="6"/>
      <c r="Y252" s="35"/>
      <c r="Z252" s="35"/>
      <c r="AA252" s="35"/>
      <c r="AB252" s="35"/>
      <c r="AC252" s="35"/>
      <c r="AD252" s="35"/>
    </row>
    <row r="253" spans="1:30" x14ac:dyDescent="0.35">
      <c r="A253" s="82" t="str">
        <f>IF(AND(AC249&lt;&gt;365,AC249&lt;&gt;366),"DATES DO NOT COVER WHOLE CALENDAR YEAR","")</f>
        <v>DATES DO NOT COVER WHOLE CALENDAR YEAR</v>
      </c>
      <c r="B253" s="75"/>
      <c r="D253" s="4"/>
      <c r="F253" s="7"/>
      <c r="G253" s="197"/>
      <c r="H253" s="198"/>
      <c r="I253" s="76" t="s">
        <v>13</v>
      </c>
      <c r="J253" s="83">
        <f>IF(OR(J255&lt;&gt;"",J256&lt;&gt;""),0,SUM(J238:J248)+SUM(J249:J252))</f>
        <v>0</v>
      </c>
      <c r="L253" s="6"/>
      <c r="M253" s="6"/>
      <c r="N253" s="6"/>
      <c r="O253" s="6"/>
      <c r="P253" s="6"/>
      <c r="Q253" s="6"/>
      <c r="R253" s="6"/>
      <c r="S253" s="6"/>
      <c r="T253" s="6"/>
      <c r="U253" s="35"/>
      <c r="V253" s="6"/>
      <c r="W253" s="6"/>
      <c r="X253" s="6"/>
      <c r="Y253" s="6"/>
      <c r="Z253" s="6"/>
      <c r="AA253" s="35"/>
      <c r="AB253" s="6"/>
      <c r="AC253" s="6"/>
      <c r="AD253" s="6"/>
    </row>
    <row r="254" spans="1:30" x14ac:dyDescent="0.35">
      <c r="A254" s="84" t="str">
        <f>IF(AND(AC249&lt;&gt;365,AC249&lt;&gt;366),"Did the member only work part year?","")</f>
        <v>Did the member only work part year?</v>
      </c>
      <c r="G254" s="199"/>
      <c r="H254" s="200"/>
      <c r="I254" s="77"/>
      <c r="J254" s="78"/>
      <c r="L254" s="6"/>
      <c r="M254" s="6"/>
      <c r="N254" s="6"/>
      <c r="O254" s="6"/>
      <c r="P254" s="6"/>
      <c r="Q254" s="6"/>
      <c r="R254" s="6"/>
      <c r="S254" s="6"/>
      <c r="T254" s="6"/>
      <c r="U254" s="35"/>
      <c r="V254" s="6"/>
      <c r="W254" s="6"/>
      <c r="X254" s="6"/>
      <c r="Y254" s="6"/>
      <c r="Z254" s="6"/>
      <c r="AA254" s="35"/>
      <c r="AB254" s="6"/>
      <c r="AC254" s="6"/>
      <c r="AD254" s="6"/>
    </row>
    <row r="255" spans="1:30" x14ac:dyDescent="0.35">
      <c r="A255" s="35" t="str">
        <f>IF(AND(AC249&lt;&gt;365,AC249&lt;&gt;366),"If YES, then use the FP figures in either J33 or J34 (depending if it is a leap year or not)","")</f>
        <v>If YES, then use the FP figures in either J33 or J34 (depending if it is a leap year or not)</v>
      </c>
      <c r="G255" s="194" t="s">
        <v>57</v>
      </c>
      <c r="H255" s="195"/>
      <c r="I255" s="79" t="s">
        <v>13</v>
      </c>
      <c r="J255" s="85" t="str">
        <f>IF(AND(AC249&gt;0,AC249&lt;=365,J256=""),ROUND(SUM(J238:J248)/(SUM(AC238:AC248))*365+SUM(J249:J252),2),"")</f>
        <v/>
      </c>
      <c r="L255" s="6"/>
      <c r="M255" s="6"/>
      <c r="N255" s="6"/>
      <c r="O255" s="6"/>
      <c r="P255" s="6"/>
      <c r="Q255" s="6"/>
      <c r="R255" s="6"/>
      <c r="S255" s="6"/>
      <c r="T255" s="6"/>
      <c r="U255" s="35"/>
      <c r="V255" s="6"/>
      <c r="W255" s="6"/>
      <c r="X255" s="6"/>
      <c r="Y255" s="6"/>
      <c r="Z255" s="6"/>
      <c r="AA255" s="35"/>
      <c r="AB255" s="6"/>
      <c r="AC255" s="6"/>
      <c r="AD255" s="6"/>
    </row>
    <row r="256" spans="1:30" x14ac:dyDescent="0.35">
      <c r="A256" s="8" t="str">
        <f>IF(AND(AC249&lt;&gt;365,AC249&lt;&gt;366),"If NO, then please double check the dates in columns A and B","")</f>
        <v>If NO, then please double check the dates in columns A and B</v>
      </c>
      <c r="G256" s="227" t="s">
        <v>58</v>
      </c>
      <c r="H256" s="228"/>
      <c r="I256" s="80" t="s">
        <v>13</v>
      </c>
      <c r="J256" s="86" t="str">
        <f>IF(AND(AC249&gt;0,AC249&lt;366,O252=1),ROUND(SUM(J238:J248)/(SUM(AC238:AC248))*366+SUM(J249:J252),2),"")</f>
        <v/>
      </c>
      <c r="L256" s="6"/>
      <c r="M256" s="6"/>
      <c r="N256" s="6"/>
      <c r="O256" s="6"/>
      <c r="P256" s="6"/>
      <c r="Q256" s="6"/>
      <c r="R256" s="6"/>
      <c r="S256" s="6"/>
      <c r="T256" s="6"/>
      <c r="U256" s="35"/>
      <c r="V256" s="6"/>
      <c r="W256" s="6"/>
      <c r="X256" s="6"/>
      <c r="Y256" s="6"/>
      <c r="Z256" s="6"/>
      <c r="AA256" s="35"/>
      <c r="AB256" s="6"/>
      <c r="AC256" s="6"/>
      <c r="AD256" s="6"/>
    </row>
    <row r="257" spans="1:30" x14ac:dyDescent="0.35">
      <c r="J257" s="12">
        <f>MAX(B238:B248)</f>
        <v>0</v>
      </c>
    </row>
    <row r="258" spans="1:30" ht="16" thickBot="1" x14ac:dyDescent="0.4">
      <c r="A258" s="15" t="s">
        <v>77</v>
      </c>
    </row>
    <row r="259" spans="1:30" ht="16.5" customHeight="1" thickBot="1" x14ac:dyDescent="0.4">
      <c r="A259" s="135"/>
      <c r="B259" s="136"/>
      <c r="C259" s="137"/>
      <c r="D259" s="190" t="s">
        <v>32</v>
      </c>
      <c r="E259" s="191"/>
      <c r="F259" s="192"/>
      <c r="G259" s="190" t="s">
        <v>33</v>
      </c>
      <c r="H259" s="191"/>
      <c r="I259" s="192"/>
      <c r="J259" s="136"/>
      <c r="K259" s="138"/>
      <c r="L259" s="138"/>
      <c r="M259" s="133" t="s">
        <v>47</v>
      </c>
      <c r="N259" s="132" t="s">
        <v>48</v>
      </c>
      <c r="O259" s="132" t="s">
        <v>29</v>
      </c>
      <c r="P259" s="201" t="s">
        <v>49</v>
      </c>
      <c r="Q259" s="201"/>
      <c r="R259" s="201" t="s">
        <v>50</v>
      </c>
      <c r="S259" s="14" t="s">
        <v>20</v>
      </c>
      <c r="T259" s="130" t="s">
        <v>51</v>
      </c>
      <c r="U259" s="14" t="s">
        <v>22</v>
      </c>
      <c r="V259" s="133" t="s">
        <v>52</v>
      </c>
      <c r="W259" s="133" t="s">
        <v>53</v>
      </c>
      <c r="X259" s="139" t="s">
        <v>54</v>
      </c>
      <c r="Y259" s="14" t="s">
        <v>26</v>
      </c>
      <c r="Z259" s="14" t="s">
        <v>27</v>
      </c>
      <c r="AA259" s="133" t="s">
        <v>28</v>
      </c>
      <c r="AB259" s="133" t="s">
        <v>29</v>
      </c>
      <c r="AC259" s="201" t="s">
        <v>30</v>
      </c>
      <c r="AD259" s="202" t="s">
        <v>31</v>
      </c>
    </row>
    <row r="260" spans="1:30" ht="27.75" customHeight="1" x14ac:dyDescent="0.35">
      <c r="A260" s="64" t="s">
        <v>8</v>
      </c>
      <c r="B260" s="68" t="s">
        <v>9</v>
      </c>
      <c r="C260" s="69" t="s">
        <v>34</v>
      </c>
      <c r="D260" s="70" t="s">
        <v>35</v>
      </c>
      <c r="E260" s="71" t="s">
        <v>36</v>
      </c>
      <c r="F260" s="72" t="s">
        <v>35</v>
      </c>
      <c r="G260" s="70" t="s">
        <v>35</v>
      </c>
      <c r="H260" s="71" t="s">
        <v>36</v>
      </c>
      <c r="I260" s="72" t="s">
        <v>35</v>
      </c>
      <c r="J260" s="65" t="s">
        <v>13</v>
      </c>
      <c r="L260" s="6"/>
      <c r="M260" s="130" t="s">
        <v>37</v>
      </c>
      <c r="N260" s="130" t="s">
        <v>38</v>
      </c>
      <c r="O260" s="130" t="s">
        <v>39</v>
      </c>
      <c r="P260" s="130" t="s">
        <v>37</v>
      </c>
      <c r="Q260" s="130" t="s">
        <v>39</v>
      </c>
      <c r="R260" s="201"/>
      <c r="S260" s="14"/>
      <c r="T260" s="130"/>
      <c r="U260" s="14"/>
      <c r="V260" s="130"/>
      <c r="W260" s="130"/>
      <c r="X260" s="139"/>
      <c r="Y260" s="14"/>
      <c r="Z260" s="133" t="s">
        <v>55</v>
      </c>
      <c r="AA260" s="134" t="s">
        <v>56</v>
      </c>
      <c r="AB260" s="133" t="s">
        <v>39</v>
      </c>
      <c r="AC260" s="201"/>
      <c r="AD260" s="202"/>
    </row>
    <row r="261" spans="1:30" x14ac:dyDescent="0.35">
      <c r="A261" s="57"/>
      <c r="B261" s="62"/>
      <c r="C261" s="58"/>
      <c r="D261" s="59"/>
      <c r="E261" s="59"/>
      <c r="F261" s="59"/>
      <c r="G261" s="59"/>
      <c r="H261" s="59"/>
      <c r="I261" s="59"/>
      <c r="J261" s="81">
        <f>IF(Y261=1,Z261, ROUND(AA261/12*(IF(S261&gt;0,S261,T261+U261)+X261),2))</f>
        <v>0</v>
      </c>
      <c r="L261" s="6"/>
      <c r="M261" s="131">
        <f t="shared" ref="M261:M271" si="210">DAY(A261)</f>
        <v>0</v>
      </c>
      <c r="N261" s="38">
        <f>P261-M261+1</f>
        <v>32</v>
      </c>
      <c r="O261" s="38">
        <f t="shared" ref="O261:O271" si="211">DAY(B261)</f>
        <v>0</v>
      </c>
      <c r="P261" s="38">
        <f t="shared" ref="P261:P271" si="212">IF(OR(MONTH(A261)=1,MONTH(A261)=3,MONTH(A261)=5,MONTH(A261)=7,MONTH(A261)=8,MONTH(A261)=10,MONTH(A261)=12),31,IF(OR(MONTH(A261)=4,MONTH(A261)=6,MONTH(A261)=9,MONTH(A261)=11),30,IF(AND(MONTH(A261)=2,MOD(YEAR(A261),4)&lt;&gt;0),28,IF(AND(MONTH(A261)=2,MOD(YEAR(A261),4)=0),29,0))))</f>
        <v>31</v>
      </c>
      <c r="Q261" s="38">
        <f t="shared" ref="Q261:Q271" si="213">IF(OR(MONTH(B261)=1,MONTH(B261)=3,MONTH(B261)=5,MONTH(B261)=7,MONTH(B261)=8,MONTH(B261)=10,MONTH(B261)=12),31,IF(OR(MONTH(B261)=4,MONTH(B261)=6,MONTH(B261)=9,MONTH(B261)=11),30,IF(AND(MONTH(B261)=2,MOD(YEAR(B261),4)&lt;&gt;0),28,IF(AND(MONTH(B261)=2,MOD(YEAR(B261),4)=0),29,0))))</f>
        <v>31</v>
      </c>
      <c r="R261" s="38">
        <f>IF(P261=Q261,1,0)</f>
        <v>1</v>
      </c>
      <c r="S261" s="38">
        <f t="shared" ref="S261:S271" si="214">IF(AND(X261=0,R261=1),AC261/Q261,0)</f>
        <v>0</v>
      </c>
      <c r="T261" s="144">
        <f t="shared" ref="T261:T271" si="215">IF(N261&lt;&gt;P261,(N261/P261),0)</f>
        <v>1.032258064516129</v>
      </c>
      <c r="U261" s="144">
        <f t="shared" ref="U261:U271" si="216">IF(O261&lt;&gt;Q261,(O261/Q261),IF(B261-A261&gt;Q261,1,0))</f>
        <v>0</v>
      </c>
      <c r="V261" s="38">
        <f t="shared" ref="V261:V271" si="217">B261-A261</f>
        <v>0</v>
      </c>
      <c r="W261" s="38">
        <f t="shared" ref="W261:W271" si="218">IF(V261&gt;P261,1,0)</f>
        <v>0</v>
      </c>
      <c r="X261" s="38">
        <f t="shared" ref="X261:X271" si="219">IF(OR(DAY(A261)=1,AND(DAY(A261)&gt;=1,MONTH(A261)=MONTH(B261))),DATEDIF(A261,B261,"m"),DATEDIF(AD261,B261,"m"))</f>
        <v>0</v>
      </c>
      <c r="Y261" s="38">
        <f t="shared" ref="Y261:Y271" si="220">IF(AND(X261=11,AB261=Q261),1,0)</f>
        <v>0</v>
      </c>
      <c r="Z261" s="142">
        <f t="shared" ref="Z261:Z271" si="221">IF(Y261=1, ROUND((C261+(D261*12)+(E261*12)+(F261*12)+G261+H261+I261),2),0)</f>
        <v>0</v>
      </c>
      <c r="AA261" s="143">
        <f t="shared" ref="AA261:AA271" si="222">ROUND((C261+(D261*12)+(E261*12)+(F261*12)+G261+H261+I261),2)</f>
        <v>0</v>
      </c>
      <c r="AB261" s="35">
        <f t="shared" ref="AB261:AB271" si="223">B261-DATE(YEAR(B261),MONTH(B261),)</f>
        <v>0</v>
      </c>
      <c r="AC261" s="140" t="str">
        <f t="shared" ref="AC261:AC271" si="224">IF(A261="","0",DATEDIF(A261,B261,"D")+1)</f>
        <v>0</v>
      </c>
      <c r="AD261" s="141">
        <f t="shared" ref="AD261:AD271" si="225">IF(A261="",0,EOMONTH(A261,0)+1)</f>
        <v>0</v>
      </c>
    </row>
    <row r="262" spans="1:30" x14ac:dyDescent="0.35">
      <c r="A262" s="57"/>
      <c r="B262" s="62"/>
      <c r="C262" s="58"/>
      <c r="D262" s="59"/>
      <c r="E262" s="59"/>
      <c r="F262" s="59"/>
      <c r="G262" s="59"/>
      <c r="H262" s="59"/>
      <c r="I262" s="59"/>
      <c r="J262" s="81">
        <f t="shared" ref="J262:J271" si="226">IF(Y262=1,Z262, ROUND(AA262/12*(IF(S262&gt;0,S262,T262+U262)+X262),2))</f>
        <v>0</v>
      </c>
      <c r="L262" s="6"/>
      <c r="M262" s="131">
        <f t="shared" si="210"/>
        <v>0</v>
      </c>
      <c r="N262" s="38">
        <f t="shared" ref="N262:N271" si="227">P262-M262+1</f>
        <v>32</v>
      </c>
      <c r="O262" s="38">
        <f t="shared" si="211"/>
        <v>0</v>
      </c>
      <c r="P262" s="38">
        <f t="shared" si="212"/>
        <v>31</v>
      </c>
      <c r="Q262" s="38">
        <f t="shared" si="213"/>
        <v>31</v>
      </c>
      <c r="R262" s="38">
        <f t="shared" ref="R262:R271" si="228">IF(P262=Q262,1,0)</f>
        <v>1</v>
      </c>
      <c r="S262" s="38">
        <f t="shared" si="214"/>
        <v>0</v>
      </c>
      <c r="T262" s="144">
        <f t="shared" si="215"/>
        <v>1.032258064516129</v>
      </c>
      <c r="U262" s="144">
        <f t="shared" si="216"/>
        <v>0</v>
      </c>
      <c r="V262" s="38">
        <f t="shared" si="217"/>
        <v>0</v>
      </c>
      <c r="W262" s="38">
        <f t="shared" si="218"/>
        <v>0</v>
      </c>
      <c r="X262" s="38">
        <f t="shared" si="219"/>
        <v>0</v>
      </c>
      <c r="Y262" s="38">
        <f t="shared" si="220"/>
        <v>0</v>
      </c>
      <c r="Z262" s="142">
        <f t="shared" si="221"/>
        <v>0</v>
      </c>
      <c r="AA262" s="143">
        <f t="shared" si="222"/>
        <v>0</v>
      </c>
      <c r="AB262" s="35">
        <f t="shared" si="223"/>
        <v>0</v>
      </c>
      <c r="AC262" s="140" t="str">
        <f t="shared" si="224"/>
        <v>0</v>
      </c>
      <c r="AD262" s="141">
        <f t="shared" si="225"/>
        <v>0</v>
      </c>
    </row>
    <row r="263" spans="1:30" x14ac:dyDescent="0.35">
      <c r="A263" s="57"/>
      <c r="B263" s="62"/>
      <c r="C263" s="58"/>
      <c r="D263" s="59"/>
      <c r="E263" s="59"/>
      <c r="F263" s="59"/>
      <c r="G263" s="59"/>
      <c r="H263" s="59"/>
      <c r="I263" s="59"/>
      <c r="J263" s="81">
        <f t="shared" si="226"/>
        <v>0</v>
      </c>
      <c r="L263" s="6"/>
      <c r="M263" s="131">
        <f t="shared" si="210"/>
        <v>0</v>
      </c>
      <c r="N263" s="38">
        <f t="shared" si="227"/>
        <v>32</v>
      </c>
      <c r="O263" s="38">
        <f t="shared" si="211"/>
        <v>0</v>
      </c>
      <c r="P263" s="38">
        <f t="shared" si="212"/>
        <v>31</v>
      </c>
      <c r="Q263" s="38">
        <f t="shared" si="213"/>
        <v>31</v>
      </c>
      <c r="R263" s="38">
        <f t="shared" si="228"/>
        <v>1</v>
      </c>
      <c r="S263" s="38">
        <f t="shared" si="214"/>
        <v>0</v>
      </c>
      <c r="T263" s="144">
        <f t="shared" si="215"/>
        <v>1.032258064516129</v>
      </c>
      <c r="U263" s="144">
        <f t="shared" si="216"/>
        <v>0</v>
      </c>
      <c r="V263" s="38">
        <f t="shared" si="217"/>
        <v>0</v>
      </c>
      <c r="W263" s="38">
        <f t="shared" si="218"/>
        <v>0</v>
      </c>
      <c r="X263" s="38">
        <f t="shared" si="219"/>
        <v>0</v>
      </c>
      <c r="Y263" s="38">
        <f t="shared" si="220"/>
        <v>0</v>
      </c>
      <c r="Z263" s="142">
        <f t="shared" si="221"/>
        <v>0</v>
      </c>
      <c r="AA263" s="143">
        <f t="shared" si="222"/>
        <v>0</v>
      </c>
      <c r="AB263" s="35">
        <f t="shared" si="223"/>
        <v>0</v>
      </c>
      <c r="AC263" s="140" t="str">
        <f t="shared" si="224"/>
        <v>0</v>
      </c>
      <c r="AD263" s="141">
        <f t="shared" si="225"/>
        <v>0</v>
      </c>
    </row>
    <row r="264" spans="1:30" x14ac:dyDescent="0.35">
      <c r="A264" s="57"/>
      <c r="B264" s="62"/>
      <c r="C264" s="58"/>
      <c r="D264" s="59"/>
      <c r="E264" s="59"/>
      <c r="F264" s="59"/>
      <c r="G264" s="59"/>
      <c r="H264" s="59"/>
      <c r="I264" s="59"/>
      <c r="J264" s="81">
        <f t="shared" si="226"/>
        <v>0</v>
      </c>
      <c r="L264" s="6"/>
      <c r="M264" s="131">
        <f t="shared" si="210"/>
        <v>0</v>
      </c>
      <c r="N264" s="38">
        <f t="shared" si="227"/>
        <v>32</v>
      </c>
      <c r="O264" s="38">
        <f t="shared" si="211"/>
        <v>0</v>
      </c>
      <c r="P264" s="38">
        <f t="shared" si="212"/>
        <v>31</v>
      </c>
      <c r="Q264" s="38">
        <f t="shared" si="213"/>
        <v>31</v>
      </c>
      <c r="R264" s="38">
        <f t="shared" si="228"/>
        <v>1</v>
      </c>
      <c r="S264" s="38">
        <f t="shared" si="214"/>
        <v>0</v>
      </c>
      <c r="T264" s="144">
        <f t="shared" si="215"/>
        <v>1.032258064516129</v>
      </c>
      <c r="U264" s="144">
        <f t="shared" si="216"/>
        <v>0</v>
      </c>
      <c r="V264" s="38">
        <f t="shared" si="217"/>
        <v>0</v>
      </c>
      <c r="W264" s="38">
        <f t="shared" si="218"/>
        <v>0</v>
      </c>
      <c r="X264" s="38">
        <f t="shared" si="219"/>
        <v>0</v>
      </c>
      <c r="Y264" s="38">
        <f t="shared" si="220"/>
        <v>0</v>
      </c>
      <c r="Z264" s="142">
        <f t="shared" si="221"/>
        <v>0</v>
      </c>
      <c r="AA264" s="143">
        <f t="shared" si="222"/>
        <v>0</v>
      </c>
      <c r="AB264" s="35">
        <f t="shared" si="223"/>
        <v>0</v>
      </c>
      <c r="AC264" s="140" t="str">
        <f t="shared" si="224"/>
        <v>0</v>
      </c>
      <c r="AD264" s="141">
        <f t="shared" si="225"/>
        <v>0</v>
      </c>
    </row>
    <row r="265" spans="1:30" x14ac:dyDescent="0.35">
      <c r="A265" s="57"/>
      <c r="B265" s="62"/>
      <c r="C265" s="58"/>
      <c r="D265" s="59"/>
      <c r="E265" s="59"/>
      <c r="F265" s="59"/>
      <c r="G265" s="59"/>
      <c r="H265" s="59"/>
      <c r="I265" s="59"/>
      <c r="J265" s="81">
        <f t="shared" si="226"/>
        <v>0</v>
      </c>
      <c r="L265" s="6"/>
      <c r="M265" s="131">
        <f t="shared" si="210"/>
        <v>0</v>
      </c>
      <c r="N265" s="38">
        <f t="shared" si="227"/>
        <v>32</v>
      </c>
      <c r="O265" s="38">
        <f t="shared" si="211"/>
        <v>0</v>
      </c>
      <c r="P265" s="38">
        <f t="shared" si="212"/>
        <v>31</v>
      </c>
      <c r="Q265" s="38">
        <f t="shared" si="213"/>
        <v>31</v>
      </c>
      <c r="R265" s="38">
        <f t="shared" si="228"/>
        <v>1</v>
      </c>
      <c r="S265" s="38">
        <f t="shared" si="214"/>
        <v>0</v>
      </c>
      <c r="T265" s="144">
        <f t="shared" si="215"/>
        <v>1.032258064516129</v>
      </c>
      <c r="U265" s="144">
        <f t="shared" si="216"/>
        <v>0</v>
      </c>
      <c r="V265" s="38">
        <f t="shared" si="217"/>
        <v>0</v>
      </c>
      <c r="W265" s="38">
        <f t="shared" si="218"/>
        <v>0</v>
      </c>
      <c r="X265" s="38">
        <f t="shared" si="219"/>
        <v>0</v>
      </c>
      <c r="Y265" s="38">
        <f t="shared" si="220"/>
        <v>0</v>
      </c>
      <c r="Z265" s="142">
        <f t="shared" si="221"/>
        <v>0</v>
      </c>
      <c r="AA265" s="143">
        <f t="shared" si="222"/>
        <v>0</v>
      </c>
      <c r="AB265" s="35">
        <f t="shared" si="223"/>
        <v>0</v>
      </c>
      <c r="AC265" s="140" t="str">
        <f t="shared" si="224"/>
        <v>0</v>
      </c>
      <c r="AD265" s="141">
        <f t="shared" si="225"/>
        <v>0</v>
      </c>
    </row>
    <row r="266" spans="1:30" x14ac:dyDescent="0.35">
      <c r="A266" s="57"/>
      <c r="B266" s="62"/>
      <c r="C266" s="58"/>
      <c r="D266" s="59"/>
      <c r="E266" s="59"/>
      <c r="F266" s="59"/>
      <c r="G266" s="59"/>
      <c r="H266" s="59"/>
      <c r="I266" s="59"/>
      <c r="J266" s="81">
        <f t="shared" si="226"/>
        <v>0</v>
      </c>
      <c r="L266" s="6"/>
      <c r="M266" s="131">
        <f t="shared" si="210"/>
        <v>0</v>
      </c>
      <c r="N266" s="38">
        <f t="shared" si="227"/>
        <v>32</v>
      </c>
      <c r="O266" s="38">
        <f t="shared" si="211"/>
        <v>0</v>
      </c>
      <c r="P266" s="38">
        <f t="shared" si="212"/>
        <v>31</v>
      </c>
      <c r="Q266" s="38">
        <f t="shared" si="213"/>
        <v>31</v>
      </c>
      <c r="R266" s="38">
        <f t="shared" si="228"/>
        <v>1</v>
      </c>
      <c r="S266" s="38">
        <f t="shared" si="214"/>
        <v>0</v>
      </c>
      <c r="T266" s="144">
        <f t="shared" si="215"/>
        <v>1.032258064516129</v>
      </c>
      <c r="U266" s="144">
        <f t="shared" si="216"/>
        <v>0</v>
      </c>
      <c r="V266" s="38">
        <f t="shared" si="217"/>
        <v>0</v>
      </c>
      <c r="W266" s="38">
        <f t="shared" si="218"/>
        <v>0</v>
      </c>
      <c r="X266" s="38">
        <f t="shared" si="219"/>
        <v>0</v>
      </c>
      <c r="Y266" s="38">
        <f t="shared" si="220"/>
        <v>0</v>
      </c>
      <c r="Z266" s="142">
        <f t="shared" si="221"/>
        <v>0</v>
      </c>
      <c r="AA266" s="143">
        <f t="shared" si="222"/>
        <v>0</v>
      </c>
      <c r="AB266" s="35">
        <f t="shared" si="223"/>
        <v>0</v>
      </c>
      <c r="AC266" s="140" t="str">
        <f t="shared" si="224"/>
        <v>0</v>
      </c>
      <c r="AD266" s="141">
        <f t="shared" si="225"/>
        <v>0</v>
      </c>
    </row>
    <row r="267" spans="1:30" x14ac:dyDescent="0.35">
      <c r="A267" s="57"/>
      <c r="B267" s="62"/>
      <c r="C267" s="58"/>
      <c r="D267" s="59"/>
      <c r="E267" s="59"/>
      <c r="F267" s="59"/>
      <c r="G267" s="59"/>
      <c r="H267" s="59"/>
      <c r="I267" s="59"/>
      <c r="J267" s="81">
        <f t="shared" si="226"/>
        <v>0</v>
      </c>
      <c r="L267" s="6"/>
      <c r="M267" s="131">
        <f t="shared" si="210"/>
        <v>0</v>
      </c>
      <c r="N267" s="38">
        <f t="shared" si="227"/>
        <v>32</v>
      </c>
      <c r="O267" s="38">
        <f t="shared" si="211"/>
        <v>0</v>
      </c>
      <c r="P267" s="38">
        <f t="shared" si="212"/>
        <v>31</v>
      </c>
      <c r="Q267" s="38">
        <f t="shared" si="213"/>
        <v>31</v>
      </c>
      <c r="R267" s="38">
        <f t="shared" si="228"/>
        <v>1</v>
      </c>
      <c r="S267" s="38">
        <f t="shared" si="214"/>
        <v>0</v>
      </c>
      <c r="T267" s="144">
        <f t="shared" si="215"/>
        <v>1.032258064516129</v>
      </c>
      <c r="U267" s="144">
        <f t="shared" si="216"/>
        <v>0</v>
      </c>
      <c r="V267" s="38">
        <f t="shared" si="217"/>
        <v>0</v>
      </c>
      <c r="W267" s="38">
        <f t="shared" si="218"/>
        <v>0</v>
      </c>
      <c r="X267" s="38">
        <f t="shared" si="219"/>
        <v>0</v>
      </c>
      <c r="Y267" s="38">
        <f t="shared" si="220"/>
        <v>0</v>
      </c>
      <c r="Z267" s="142">
        <f t="shared" si="221"/>
        <v>0</v>
      </c>
      <c r="AA267" s="143">
        <f t="shared" si="222"/>
        <v>0</v>
      </c>
      <c r="AB267" s="35">
        <f t="shared" si="223"/>
        <v>0</v>
      </c>
      <c r="AC267" s="140" t="str">
        <f t="shared" si="224"/>
        <v>0</v>
      </c>
      <c r="AD267" s="141">
        <f t="shared" si="225"/>
        <v>0</v>
      </c>
    </row>
    <row r="268" spans="1:30" x14ac:dyDescent="0.35">
      <c r="A268" s="57"/>
      <c r="B268" s="62"/>
      <c r="C268" s="58"/>
      <c r="D268" s="59"/>
      <c r="E268" s="59"/>
      <c r="F268" s="59"/>
      <c r="G268" s="59"/>
      <c r="H268" s="59"/>
      <c r="I268" s="59"/>
      <c r="J268" s="81">
        <f t="shared" si="226"/>
        <v>0</v>
      </c>
      <c r="L268" s="6"/>
      <c r="M268" s="131">
        <f t="shared" si="210"/>
        <v>0</v>
      </c>
      <c r="N268" s="38">
        <f t="shared" si="227"/>
        <v>32</v>
      </c>
      <c r="O268" s="38">
        <f t="shared" si="211"/>
        <v>0</v>
      </c>
      <c r="P268" s="38">
        <f t="shared" si="212"/>
        <v>31</v>
      </c>
      <c r="Q268" s="38">
        <f t="shared" si="213"/>
        <v>31</v>
      </c>
      <c r="R268" s="38">
        <f t="shared" si="228"/>
        <v>1</v>
      </c>
      <c r="S268" s="38">
        <f t="shared" si="214"/>
        <v>0</v>
      </c>
      <c r="T268" s="144">
        <f t="shared" si="215"/>
        <v>1.032258064516129</v>
      </c>
      <c r="U268" s="144">
        <f t="shared" si="216"/>
        <v>0</v>
      </c>
      <c r="V268" s="38">
        <f t="shared" si="217"/>
        <v>0</v>
      </c>
      <c r="W268" s="38">
        <f t="shared" si="218"/>
        <v>0</v>
      </c>
      <c r="X268" s="38">
        <f t="shared" si="219"/>
        <v>0</v>
      </c>
      <c r="Y268" s="38">
        <f t="shared" si="220"/>
        <v>0</v>
      </c>
      <c r="Z268" s="142">
        <f t="shared" si="221"/>
        <v>0</v>
      </c>
      <c r="AA268" s="143">
        <f t="shared" si="222"/>
        <v>0</v>
      </c>
      <c r="AB268" s="35">
        <f t="shared" si="223"/>
        <v>0</v>
      </c>
      <c r="AC268" s="140" t="str">
        <f t="shared" si="224"/>
        <v>0</v>
      </c>
      <c r="AD268" s="141">
        <f t="shared" si="225"/>
        <v>0</v>
      </c>
    </row>
    <row r="269" spans="1:30" x14ac:dyDescent="0.35">
      <c r="A269" s="57"/>
      <c r="B269" s="62"/>
      <c r="C269" s="58"/>
      <c r="D269" s="59"/>
      <c r="E269" s="59"/>
      <c r="F269" s="59"/>
      <c r="G269" s="59"/>
      <c r="H269" s="59"/>
      <c r="I269" s="59"/>
      <c r="J269" s="81">
        <f t="shared" si="226"/>
        <v>0</v>
      </c>
      <c r="L269" s="6"/>
      <c r="M269" s="131">
        <f t="shared" si="210"/>
        <v>0</v>
      </c>
      <c r="N269" s="38">
        <f t="shared" si="227"/>
        <v>32</v>
      </c>
      <c r="O269" s="38">
        <f t="shared" si="211"/>
        <v>0</v>
      </c>
      <c r="P269" s="38">
        <f t="shared" si="212"/>
        <v>31</v>
      </c>
      <c r="Q269" s="38">
        <f t="shared" si="213"/>
        <v>31</v>
      </c>
      <c r="R269" s="38">
        <f t="shared" si="228"/>
        <v>1</v>
      </c>
      <c r="S269" s="38">
        <f t="shared" si="214"/>
        <v>0</v>
      </c>
      <c r="T269" s="144">
        <f t="shared" si="215"/>
        <v>1.032258064516129</v>
      </c>
      <c r="U269" s="144">
        <f t="shared" si="216"/>
        <v>0</v>
      </c>
      <c r="V269" s="38">
        <f t="shared" si="217"/>
        <v>0</v>
      </c>
      <c r="W269" s="38">
        <f t="shared" si="218"/>
        <v>0</v>
      </c>
      <c r="X269" s="38">
        <f t="shared" si="219"/>
        <v>0</v>
      </c>
      <c r="Y269" s="38">
        <f t="shared" si="220"/>
        <v>0</v>
      </c>
      <c r="Z269" s="142">
        <f t="shared" si="221"/>
        <v>0</v>
      </c>
      <c r="AA269" s="143">
        <f t="shared" si="222"/>
        <v>0</v>
      </c>
      <c r="AB269" s="35">
        <f t="shared" si="223"/>
        <v>0</v>
      </c>
      <c r="AC269" s="140" t="str">
        <f t="shared" si="224"/>
        <v>0</v>
      </c>
      <c r="AD269" s="141">
        <f t="shared" si="225"/>
        <v>0</v>
      </c>
    </row>
    <row r="270" spans="1:30" x14ac:dyDescent="0.35">
      <c r="A270" s="57"/>
      <c r="B270" s="62"/>
      <c r="C270" s="58"/>
      <c r="D270" s="59"/>
      <c r="E270" s="59"/>
      <c r="F270" s="59"/>
      <c r="G270" s="59"/>
      <c r="H270" s="59"/>
      <c r="I270" s="59"/>
      <c r="J270" s="81">
        <f t="shared" si="226"/>
        <v>0</v>
      </c>
      <c r="L270" s="6"/>
      <c r="M270" s="131">
        <f t="shared" si="210"/>
        <v>0</v>
      </c>
      <c r="N270" s="38">
        <f t="shared" si="227"/>
        <v>32</v>
      </c>
      <c r="O270" s="38">
        <f t="shared" si="211"/>
        <v>0</v>
      </c>
      <c r="P270" s="38">
        <f t="shared" si="212"/>
        <v>31</v>
      </c>
      <c r="Q270" s="38">
        <f t="shared" si="213"/>
        <v>31</v>
      </c>
      <c r="R270" s="38">
        <f t="shared" si="228"/>
        <v>1</v>
      </c>
      <c r="S270" s="38">
        <f t="shared" si="214"/>
        <v>0</v>
      </c>
      <c r="T270" s="144">
        <f t="shared" si="215"/>
        <v>1.032258064516129</v>
      </c>
      <c r="U270" s="144">
        <f t="shared" si="216"/>
        <v>0</v>
      </c>
      <c r="V270" s="38">
        <f t="shared" si="217"/>
        <v>0</v>
      </c>
      <c r="W270" s="38">
        <f t="shared" si="218"/>
        <v>0</v>
      </c>
      <c r="X270" s="38">
        <f t="shared" si="219"/>
        <v>0</v>
      </c>
      <c r="Y270" s="38">
        <f t="shared" si="220"/>
        <v>0</v>
      </c>
      <c r="Z270" s="142">
        <f t="shared" si="221"/>
        <v>0</v>
      </c>
      <c r="AA270" s="143">
        <f t="shared" si="222"/>
        <v>0</v>
      </c>
      <c r="AB270" s="35">
        <f t="shared" si="223"/>
        <v>0</v>
      </c>
      <c r="AC270" s="140" t="str">
        <f t="shared" si="224"/>
        <v>0</v>
      </c>
      <c r="AD270" s="141">
        <f t="shared" si="225"/>
        <v>0</v>
      </c>
    </row>
    <row r="271" spans="1:30" x14ac:dyDescent="0.35">
      <c r="A271" s="57"/>
      <c r="B271" s="62"/>
      <c r="C271" s="58"/>
      <c r="D271" s="59"/>
      <c r="E271" s="59"/>
      <c r="F271" s="59"/>
      <c r="G271" s="59"/>
      <c r="H271" s="59"/>
      <c r="I271" s="59"/>
      <c r="J271" s="81">
        <f t="shared" si="226"/>
        <v>0</v>
      </c>
      <c r="L271" s="6"/>
      <c r="M271" s="131">
        <f t="shared" si="210"/>
        <v>0</v>
      </c>
      <c r="N271" s="38">
        <f t="shared" si="227"/>
        <v>32</v>
      </c>
      <c r="O271" s="38">
        <f t="shared" si="211"/>
        <v>0</v>
      </c>
      <c r="P271" s="38">
        <f t="shared" si="212"/>
        <v>31</v>
      </c>
      <c r="Q271" s="38">
        <f t="shared" si="213"/>
        <v>31</v>
      </c>
      <c r="R271" s="38">
        <f t="shared" si="228"/>
        <v>1</v>
      </c>
      <c r="S271" s="38">
        <f t="shared" si="214"/>
        <v>0</v>
      </c>
      <c r="T271" s="144">
        <f t="shared" si="215"/>
        <v>1.032258064516129</v>
      </c>
      <c r="U271" s="144">
        <f t="shared" si="216"/>
        <v>0</v>
      </c>
      <c r="V271" s="38">
        <f t="shared" si="217"/>
        <v>0</v>
      </c>
      <c r="W271" s="38">
        <f t="shared" si="218"/>
        <v>0</v>
      </c>
      <c r="X271" s="38">
        <f t="shared" si="219"/>
        <v>0</v>
      </c>
      <c r="Y271" s="38">
        <f t="shared" si="220"/>
        <v>0</v>
      </c>
      <c r="Z271" s="142">
        <f t="shared" si="221"/>
        <v>0</v>
      </c>
      <c r="AA271" s="143">
        <f t="shared" si="222"/>
        <v>0</v>
      </c>
      <c r="AB271" s="35">
        <f t="shared" si="223"/>
        <v>0</v>
      </c>
      <c r="AC271" s="140" t="str">
        <f t="shared" si="224"/>
        <v>0</v>
      </c>
      <c r="AD271" s="141">
        <f t="shared" si="225"/>
        <v>0</v>
      </c>
    </row>
    <row r="272" spans="1:30" x14ac:dyDescent="0.35">
      <c r="A272" s="73"/>
      <c r="B272" s="73"/>
      <c r="C272" s="74"/>
      <c r="D272" s="74"/>
      <c r="E272" s="4"/>
      <c r="F272" s="4"/>
      <c r="G272" s="194" t="s">
        <v>14</v>
      </c>
      <c r="H272" s="195"/>
      <c r="I272" s="196"/>
      <c r="J272" s="60"/>
      <c r="L272" s="6"/>
      <c r="M272" s="35"/>
      <c r="N272" s="35"/>
      <c r="O272" s="35"/>
      <c r="P272" s="35"/>
      <c r="Q272" s="35"/>
      <c r="R272" s="35"/>
      <c r="S272" s="35"/>
      <c r="T272" s="35"/>
      <c r="U272" s="35"/>
      <c r="V272" s="35"/>
      <c r="W272" s="35"/>
      <c r="X272" s="35"/>
      <c r="Y272" s="35"/>
      <c r="Z272" s="35"/>
      <c r="AA272" s="35"/>
      <c r="AB272" s="35"/>
      <c r="AC272" s="35">
        <f>SUM(AC261:AC271)</f>
        <v>0</v>
      </c>
      <c r="AD272" s="35"/>
    </row>
    <row r="273" spans="1:30" x14ac:dyDescent="0.35">
      <c r="C273" s="74"/>
      <c r="D273" s="74"/>
      <c r="E273" s="4"/>
      <c r="F273" s="4"/>
      <c r="G273" s="194" t="s">
        <v>14</v>
      </c>
      <c r="H273" s="195"/>
      <c r="I273" s="196"/>
      <c r="J273" s="61"/>
      <c r="L273" s="6"/>
      <c r="M273" s="35"/>
      <c r="N273" s="35"/>
      <c r="O273" s="35"/>
      <c r="P273" s="35"/>
      <c r="Q273" s="35"/>
      <c r="R273" s="35"/>
      <c r="S273" s="35"/>
      <c r="T273" s="35"/>
      <c r="U273" s="35"/>
      <c r="V273" s="35"/>
      <c r="W273" s="6"/>
      <c r="X273" s="6"/>
      <c r="Y273" s="35"/>
      <c r="Z273" s="35"/>
      <c r="AA273" s="35"/>
      <c r="AB273" s="35"/>
      <c r="AC273" s="35"/>
      <c r="AD273" s="35"/>
    </row>
    <row r="274" spans="1:30" x14ac:dyDescent="0.35">
      <c r="B274" s="4"/>
      <c r="C274" s="4"/>
      <c r="D274" s="4"/>
      <c r="E274" s="4"/>
      <c r="F274" s="4"/>
      <c r="G274" s="194" t="s">
        <v>14</v>
      </c>
      <c r="H274" s="195"/>
      <c r="I274" s="196"/>
      <c r="J274" s="61"/>
      <c r="L274" s="6"/>
      <c r="M274" s="35"/>
      <c r="N274" s="35"/>
      <c r="O274" s="35" t="s">
        <v>43</v>
      </c>
      <c r="P274" s="35"/>
      <c r="Q274" s="35"/>
      <c r="R274" s="35"/>
      <c r="S274" s="35"/>
      <c r="T274" s="35"/>
      <c r="U274" s="35"/>
      <c r="V274" s="35"/>
      <c r="W274" s="6"/>
      <c r="X274" s="6"/>
      <c r="Y274" s="35"/>
      <c r="Z274" s="35"/>
      <c r="AA274" s="35"/>
      <c r="AB274" s="35"/>
      <c r="AC274" s="35"/>
      <c r="AD274" s="35"/>
    </row>
    <row r="275" spans="1:30" x14ac:dyDescent="0.35">
      <c r="B275" s="4"/>
      <c r="C275" s="4"/>
      <c r="D275" s="4"/>
      <c r="E275" s="4"/>
      <c r="F275" s="4"/>
      <c r="G275" s="194" t="s">
        <v>14</v>
      </c>
      <c r="H275" s="195"/>
      <c r="I275" s="196"/>
      <c r="J275" s="61"/>
      <c r="L275" s="6"/>
      <c r="M275" s="35"/>
      <c r="N275" s="35"/>
      <c r="O275" s="35">
        <f>IF(AND(OR(MOD(YEAR(A261),4)=0,MOD(YEAR(B261),4)=0),AND(A261&lt;=DATE(IF(ROUND(MOD(YEAR(A261),4)=0,2),YEAR(A261),YEAR(B261)),2,29),B261&gt;=DATE(IF(ROUND(MOD(YEAR(A261),4)=0,2),YEAR(A261),YEAR(B261)),2,29))),1,IF(AND(OR(MOD(YEAR(A262),4)=0,MOD(YEAR(B262),4)=0),AND(A262&lt;=DATE(IF(ROUND(MOD(YEAR(A262),4)=0,2),YEAR(A262),YEAR(B262)),2,29),B262&gt;=DATE(IF(ROUND(MOD(YEAR(A262),4)=0,2),YEAR(A262),YEAR(B262)),2,29))),1,IF(AND(OR(MOD(YEAR(A263),4)=0,MOD(YEAR(B263),4)=0),AND(A263&lt;=DATE(IF(ROUND(MOD(YEAR(A263),4)=0,2),YEAR(A263),YEAR(B263)),2,29),B263&gt;=DATE(IF(ROUND(MOD(YEAR(A263),4)=0,2),YEAR(A263),YEAR(B263)),2,29))),1,IF(AND(OR(MOD(YEAR(A264),4)=0,MOD(YEAR(B264),4)=0),AND(A264&lt;=DATE(IF(ROUND(MOD(YEAR(A264),4)=0,2),YEAR(A264),YEAR(B264)),2,29),B264&gt;=DATE(IF(ROUND(MOD(YEAR(A264),4)=0,2),YEAR(A264),YEAR(B264)),2,29))),1,IF(AND(OR(MOD(YEAR(A265),4)=0,MOD(YEAR(B265),4)=0),AND(A265&lt;=DATE(IF(ROUND(MOD(YEAR(A265),4)=0,2),YEAR(A265),YEAR(B265)),2,29),B265&gt;=DATE(IF(ROUND(MOD(YEAR(A265),4)=0,2),YEAR(A265),YEAR(B265)),2,29))),1,IF(AND(OR(MOD(YEAR(A266),4)=0,MOD(YEAR(B266),4)=0),AND(A266&lt;=DATE(IF(ROUND(MOD(YEAR(A266),4)=0,2),YEAR(A266),YEAR(B266)),2,29),B266&gt;=DATE(IF(ROUND(MOD(YEAR(A266),4)=0,2),YEAR(A266),YEAR(B266)),2,29))),1,IF(AND(OR(MOD(YEAR(A267),4)=0,MOD(YEAR(B267),4)=0),AND(A267&lt;=DATE(IF(ROUND(MOD(YEAR(A267),4)=0,2),YEAR(A267),YEAR(B267)),2,29),B267&gt;=DATE(IF(ROUND(MOD(YEAR(A267),4)=0,2),YEAR(A267),YEAR(B267)),2,29))),1,IF(AND(OR(MOD(YEAR(A268),4)=0,MOD(YEAR(B268),4)=0),AND(A268&lt;=DATE(IF(ROUND(MOD(YEAR(A268),4)=0,2),YEAR(A268),YEAR(B268)),2,29),B268&gt;=DATE(IF(ROUND(MOD(YEAR(A268),4)=0,2),YEAR(A268),YEAR(B268)),2,29))),1,IF(AND(OR(MOD(YEAR(A269),4)=0,MOD(YEAR(B269),4)=0),AND(A269&lt;=DATE(IF(ROUND(MOD(YEAR(A269),4)=0,2),YEAR(A269),YEAR(B269)),2,29),B269&gt;=DATE(IF(ROUND(MOD(YEAR(A269),4)=0,2),YEAR(A269),YEAR(B269)),2,29))),1,IF(AND(OR(MOD(YEAR(A270),4)=0,MOD(YEAR(B270),4)=0),AND(A270&lt;=DATE(IF(ROUND(MOD(YEAR(A270),4)=0,2),YEAR(A270),YEAR(B270)),2,29),B270&gt;=DATE(IF(ROUND(MOD(YEAR(A270),4)=0,2),YEAR(A270),YEAR(B270)),2,29))),1,IF(AND(OR(MOD(YEAR(A271),4)=0,MOD(YEAR(B271),4)=0),AND(A271&lt;=DATE(IF(ROUND(MOD(YEAR(A271),4)=0,2),YEAR(A271),YEAR(B271)),2,29),B271&gt;=DATE(IF(ROUND(MOD(YEAR(A271),4)=0,2),YEAR(A271),YEAR(B271)),2,29))),1,0)))))))))))</f>
        <v>0</v>
      </c>
      <c r="P275" s="35">
        <f>IF(AND(O275=1,AC272=365),1,0)</f>
        <v>0</v>
      </c>
      <c r="Q275" s="35"/>
      <c r="R275" s="35"/>
      <c r="S275" s="35"/>
      <c r="T275" s="35"/>
      <c r="U275" s="35"/>
      <c r="V275" s="35"/>
      <c r="W275" s="6"/>
      <c r="X275" s="6"/>
      <c r="Y275" s="35"/>
      <c r="Z275" s="35"/>
      <c r="AA275" s="35"/>
      <c r="AB275" s="35"/>
      <c r="AC275" s="35"/>
      <c r="AD275" s="35"/>
    </row>
    <row r="276" spans="1:30" x14ac:dyDescent="0.35">
      <c r="A276" s="82" t="str">
        <f>IF(AND(AC272&lt;&gt;365,AC272&lt;&gt;366),"DATES DO NOT COVER WHOLE CALENDAR YEAR","")</f>
        <v>DATES DO NOT COVER WHOLE CALENDAR YEAR</v>
      </c>
      <c r="B276" s="75"/>
      <c r="D276" s="4"/>
      <c r="F276" s="7"/>
      <c r="G276" s="197"/>
      <c r="H276" s="198"/>
      <c r="I276" s="76" t="s">
        <v>13</v>
      </c>
      <c r="J276" s="83">
        <f>IF(OR(J278&lt;&gt;"",J279&lt;&gt;""),0,SUM(J261:J271)+SUM(J272:J275))</f>
        <v>0</v>
      </c>
      <c r="L276" s="6"/>
      <c r="M276" s="6"/>
      <c r="N276" s="6"/>
      <c r="O276" s="6"/>
      <c r="P276" s="6"/>
      <c r="Q276" s="6"/>
      <c r="R276" s="6"/>
      <c r="S276" s="6"/>
      <c r="T276" s="6"/>
      <c r="U276" s="35"/>
      <c r="V276" s="6"/>
      <c r="W276" s="6"/>
      <c r="X276" s="6"/>
      <c r="Y276" s="6"/>
      <c r="Z276" s="6"/>
      <c r="AA276" s="35"/>
      <c r="AB276" s="6"/>
      <c r="AC276" s="6"/>
      <c r="AD276" s="6"/>
    </row>
    <row r="277" spans="1:30" x14ac:dyDescent="0.35">
      <c r="A277" s="84" t="str">
        <f>IF(AND(AC272&lt;&gt;365,AC272&lt;&gt;366),"Did the member only work part year?","")</f>
        <v>Did the member only work part year?</v>
      </c>
      <c r="G277" s="199"/>
      <c r="H277" s="200"/>
      <c r="I277" s="77"/>
      <c r="J277" s="78"/>
      <c r="L277" s="6"/>
      <c r="M277" s="6"/>
      <c r="N277" s="6"/>
      <c r="O277" s="6"/>
      <c r="P277" s="6"/>
      <c r="Q277" s="6"/>
      <c r="R277" s="6"/>
      <c r="S277" s="6"/>
      <c r="T277" s="6"/>
      <c r="U277" s="35"/>
      <c r="V277" s="6"/>
      <c r="W277" s="6"/>
      <c r="X277" s="6"/>
      <c r="Y277" s="6"/>
      <c r="Z277" s="6"/>
      <c r="AA277" s="35"/>
      <c r="AB277" s="6"/>
      <c r="AC277" s="6"/>
      <c r="AD277" s="6"/>
    </row>
    <row r="278" spans="1:30" x14ac:dyDescent="0.35">
      <c r="A278" s="35" t="str">
        <f>IF(AND(AC272&lt;&gt;365,AC272&lt;&gt;366),"If YES, then use the FP figures in either J33 or J34 (depending if it is a leap year or not)","")</f>
        <v>If YES, then use the FP figures in either J33 or J34 (depending if it is a leap year or not)</v>
      </c>
      <c r="G278" s="194" t="s">
        <v>57</v>
      </c>
      <c r="H278" s="195"/>
      <c r="I278" s="79" t="s">
        <v>13</v>
      </c>
      <c r="J278" s="85" t="str">
        <f>IF(AND(AC272&gt;0,AC272&lt;=365,J279=""),ROUND(SUM(J261:J271)/(SUM(AC261:AC271))*365+SUM(J272:J275),2),"")</f>
        <v/>
      </c>
      <c r="L278" s="6"/>
      <c r="M278" s="6"/>
      <c r="N278" s="6"/>
      <c r="O278" s="6"/>
      <c r="P278" s="6"/>
      <c r="Q278" s="6"/>
      <c r="R278" s="6"/>
      <c r="S278" s="6"/>
      <c r="T278" s="6"/>
      <c r="U278" s="35"/>
      <c r="V278" s="6"/>
      <c r="W278" s="6"/>
      <c r="X278" s="6"/>
      <c r="Y278" s="6"/>
      <c r="Z278" s="6"/>
      <c r="AA278" s="35"/>
      <c r="AB278" s="6"/>
      <c r="AC278" s="6"/>
      <c r="AD278" s="6"/>
    </row>
    <row r="279" spans="1:30" x14ac:dyDescent="0.35">
      <c r="A279" s="8" t="str">
        <f>IF(AND(AC272&lt;&gt;365,AC272&lt;&gt;366),"If NO, then please double check the dates in columns A and B","")</f>
        <v>If NO, then please double check the dates in columns A and B</v>
      </c>
      <c r="G279" s="227" t="s">
        <v>58</v>
      </c>
      <c r="H279" s="228"/>
      <c r="I279" s="80" t="s">
        <v>13</v>
      </c>
      <c r="J279" s="86" t="str">
        <f>IF(AND(AC272&gt;0,AC272&lt;366,O275=1),ROUND(SUM(J261:J271)/(SUM(AC261:AC271))*366+SUM(J272:J275),2),"")</f>
        <v/>
      </c>
      <c r="L279" s="6"/>
      <c r="M279" s="6"/>
      <c r="N279" s="6"/>
      <c r="O279" s="6"/>
      <c r="P279" s="6"/>
      <c r="Q279" s="6"/>
      <c r="R279" s="6"/>
      <c r="S279" s="6"/>
      <c r="T279" s="6"/>
      <c r="U279" s="35"/>
      <c r="V279" s="6"/>
      <c r="W279" s="6"/>
      <c r="X279" s="6"/>
      <c r="Y279" s="6"/>
      <c r="Z279" s="6"/>
      <c r="AA279" s="35"/>
      <c r="AB279" s="6"/>
      <c r="AC279" s="6"/>
      <c r="AD279" s="6"/>
    </row>
    <row r="280" spans="1:30" x14ac:dyDescent="0.35">
      <c r="J280" s="12">
        <f>MAX(B261:B271)</f>
        <v>0</v>
      </c>
    </row>
    <row r="281" spans="1:30" ht="16" thickBot="1" x14ac:dyDescent="0.4">
      <c r="A281" s="15" t="s">
        <v>78</v>
      </c>
    </row>
    <row r="282" spans="1:30" ht="16.5" customHeight="1" thickBot="1" x14ac:dyDescent="0.4">
      <c r="A282" s="135"/>
      <c r="B282" s="136"/>
      <c r="C282" s="137"/>
      <c r="D282" s="190" t="s">
        <v>32</v>
      </c>
      <c r="E282" s="191"/>
      <c r="F282" s="192"/>
      <c r="G282" s="190" t="s">
        <v>33</v>
      </c>
      <c r="H282" s="191"/>
      <c r="I282" s="192"/>
      <c r="J282" s="136"/>
      <c r="M282" s="133" t="s">
        <v>47</v>
      </c>
      <c r="N282" s="132" t="s">
        <v>48</v>
      </c>
      <c r="O282" s="132" t="s">
        <v>29</v>
      </c>
      <c r="P282" s="201" t="s">
        <v>49</v>
      </c>
      <c r="Q282" s="201"/>
      <c r="R282" s="201" t="s">
        <v>50</v>
      </c>
      <c r="S282" s="14" t="s">
        <v>20</v>
      </c>
      <c r="T282" s="130" t="s">
        <v>51</v>
      </c>
      <c r="U282" s="14" t="s">
        <v>22</v>
      </c>
      <c r="V282" s="133" t="s">
        <v>52</v>
      </c>
      <c r="W282" s="133" t="s">
        <v>53</v>
      </c>
      <c r="X282" s="139" t="s">
        <v>54</v>
      </c>
      <c r="Y282" s="14" t="s">
        <v>26</v>
      </c>
      <c r="Z282" s="14" t="s">
        <v>27</v>
      </c>
      <c r="AA282" s="133" t="s">
        <v>28</v>
      </c>
      <c r="AB282" s="133" t="s">
        <v>29</v>
      </c>
      <c r="AC282" s="201" t="s">
        <v>30</v>
      </c>
      <c r="AD282" s="202" t="s">
        <v>31</v>
      </c>
    </row>
    <row r="283" spans="1:30" ht="27.75" customHeight="1" x14ac:dyDescent="0.35">
      <c r="A283" s="64" t="s">
        <v>8</v>
      </c>
      <c r="B283" s="68" t="s">
        <v>9</v>
      </c>
      <c r="C283" s="69" t="s">
        <v>34</v>
      </c>
      <c r="D283" s="70" t="s">
        <v>35</v>
      </c>
      <c r="E283" s="71" t="s">
        <v>36</v>
      </c>
      <c r="F283" s="72" t="s">
        <v>35</v>
      </c>
      <c r="G283" s="70" t="s">
        <v>35</v>
      </c>
      <c r="H283" s="71" t="s">
        <v>36</v>
      </c>
      <c r="I283" s="72" t="s">
        <v>35</v>
      </c>
      <c r="J283" s="65" t="s">
        <v>13</v>
      </c>
      <c r="M283" s="130" t="s">
        <v>37</v>
      </c>
      <c r="N283" s="130" t="s">
        <v>38</v>
      </c>
      <c r="O283" s="130" t="s">
        <v>39</v>
      </c>
      <c r="P283" s="130" t="s">
        <v>37</v>
      </c>
      <c r="Q283" s="130" t="s">
        <v>39</v>
      </c>
      <c r="R283" s="201"/>
      <c r="S283" s="14"/>
      <c r="T283" s="130"/>
      <c r="U283" s="14"/>
      <c r="V283" s="130"/>
      <c r="W283" s="130"/>
      <c r="X283" s="139"/>
      <c r="Y283" s="14"/>
      <c r="Z283" s="133" t="s">
        <v>55</v>
      </c>
      <c r="AA283" s="134" t="s">
        <v>56</v>
      </c>
      <c r="AB283" s="133" t="s">
        <v>39</v>
      </c>
      <c r="AC283" s="201"/>
      <c r="AD283" s="202"/>
    </row>
    <row r="284" spans="1:30" x14ac:dyDescent="0.35">
      <c r="A284" s="57"/>
      <c r="B284" s="62"/>
      <c r="C284" s="58"/>
      <c r="D284" s="59"/>
      <c r="E284" s="59"/>
      <c r="F284" s="59"/>
      <c r="G284" s="59"/>
      <c r="H284" s="59"/>
      <c r="I284" s="59"/>
      <c r="J284" s="81">
        <f>IF(Y284=1,Z284, ROUND(AA284/12*(IF(S284&gt;0,S284,T284+U284)+X284),2))</f>
        <v>0</v>
      </c>
      <c r="M284" s="131">
        <f t="shared" ref="M284:M294" si="229">DAY(A284)</f>
        <v>0</v>
      </c>
      <c r="N284" s="38">
        <f>P284-M284+1</f>
        <v>32</v>
      </c>
      <c r="O284" s="38">
        <f t="shared" ref="O284:O294" si="230">DAY(B284)</f>
        <v>0</v>
      </c>
      <c r="P284" s="38">
        <f t="shared" ref="P284:P294" si="231">IF(OR(MONTH(A284)=1,MONTH(A284)=3,MONTH(A284)=5,MONTH(A284)=7,MONTH(A284)=8,MONTH(A284)=10,MONTH(A284)=12),31,IF(OR(MONTH(A284)=4,MONTH(A284)=6,MONTH(A284)=9,MONTH(A284)=11),30,IF(AND(MONTH(A284)=2,MOD(YEAR(A284),4)&lt;&gt;0),28,IF(AND(MONTH(A284)=2,MOD(YEAR(A284),4)=0),29,0))))</f>
        <v>31</v>
      </c>
      <c r="Q284" s="38">
        <f t="shared" ref="Q284:Q294" si="232">IF(OR(MONTH(B284)=1,MONTH(B284)=3,MONTH(B284)=5,MONTH(B284)=7,MONTH(B284)=8,MONTH(B284)=10,MONTH(B284)=12),31,IF(OR(MONTH(B284)=4,MONTH(B284)=6,MONTH(B284)=9,MONTH(B284)=11),30,IF(AND(MONTH(B284)=2,MOD(YEAR(B284),4)&lt;&gt;0),28,IF(AND(MONTH(B284)=2,MOD(YEAR(B284),4)=0),29,0))))</f>
        <v>31</v>
      </c>
      <c r="R284" s="38">
        <f>IF(P284=Q284,1,0)</f>
        <v>1</v>
      </c>
      <c r="S284" s="38">
        <f t="shared" ref="S284:S294" si="233">IF(AND(X284=0,R284=1),AC284/Q284,0)</f>
        <v>0</v>
      </c>
      <c r="T284" s="144">
        <f t="shared" ref="T284:T294" si="234">IF(N284&lt;&gt;P284,(N284/P284),0)</f>
        <v>1.032258064516129</v>
      </c>
      <c r="U284" s="144">
        <f t="shared" ref="U284:U294" si="235">IF(O284&lt;&gt;Q284,(O284/Q284),IF(B284-A284&gt;Q284,1,0))</f>
        <v>0</v>
      </c>
      <c r="V284" s="38">
        <f t="shared" ref="V284:V294" si="236">B284-A284</f>
        <v>0</v>
      </c>
      <c r="W284" s="38">
        <f t="shared" ref="W284:W294" si="237">IF(V284&gt;P284,1,0)</f>
        <v>0</v>
      </c>
      <c r="X284" s="38">
        <f t="shared" ref="X284:X294" si="238">IF(OR(DAY(A284)=1,AND(DAY(A284)&gt;=1,MONTH(A284)=MONTH(B284))),DATEDIF(A284,B284,"m"),DATEDIF(AD284,B284,"m"))</f>
        <v>0</v>
      </c>
      <c r="Y284" s="38">
        <f t="shared" ref="Y284:Y294" si="239">IF(AND(X284=11,AB284=Q284),1,0)</f>
        <v>0</v>
      </c>
      <c r="Z284" s="142">
        <f t="shared" ref="Z284:Z294" si="240">IF(Y284=1, ROUND((C284+(D284*12)+(E284*12)+(F284*12)+G284+H284+I284),2),0)</f>
        <v>0</v>
      </c>
      <c r="AA284" s="143">
        <f t="shared" ref="AA284:AA294" si="241">ROUND((C284+(D284*12)+(E284*12)+(F284*12)+G284+H284+I284),2)</f>
        <v>0</v>
      </c>
      <c r="AB284" s="35">
        <f t="shared" ref="AB284:AB294" si="242">B284-DATE(YEAR(B284),MONTH(B284),)</f>
        <v>0</v>
      </c>
      <c r="AC284" s="140" t="str">
        <f t="shared" ref="AC284:AC294" si="243">IF(A284="","0",DATEDIF(A284,B284,"D")+1)</f>
        <v>0</v>
      </c>
      <c r="AD284" s="141">
        <f>IF(A284="",0,EOMONTH(A284,0)+1)</f>
        <v>0</v>
      </c>
    </row>
    <row r="285" spans="1:30" x14ac:dyDescent="0.35">
      <c r="A285" s="57"/>
      <c r="B285" s="62"/>
      <c r="C285" s="58"/>
      <c r="D285" s="59"/>
      <c r="E285" s="59"/>
      <c r="F285" s="59"/>
      <c r="G285" s="59"/>
      <c r="H285" s="59"/>
      <c r="I285" s="59"/>
      <c r="J285" s="81">
        <f t="shared" ref="J285:J294" si="244">IF(Y285=1,Z285, ROUND(AA285/12*(IF(S285&gt;0,S285,T285+U285)+X285),2))</f>
        <v>0</v>
      </c>
      <c r="M285" s="131">
        <f t="shared" si="229"/>
        <v>0</v>
      </c>
      <c r="N285" s="38">
        <f t="shared" ref="N285:N294" si="245">P285-M285+1</f>
        <v>32</v>
      </c>
      <c r="O285" s="38">
        <f t="shared" si="230"/>
        <v>0</v>
      </c>
      <c r="P285" s="38">
        <f t="shared" si="231"/>
        <v>31</v>
      </c>
      <c r="Q285" s="38">
        <f t="shared" si="232"/>
        <v>31</v>
      </c>
      <c r="R285" s="38">
        <f t="shared" ref="R285:R294" si="246">IF(P285=Q285,1,0)</f>
        <v>1</v>
      </c>
      <c r="S285" s="38">
        <f t="shared" si="233"/>
        <v>0</v>
      </c>
      <c r="T285" s="144">
        <f t="shared" si="234"/>
        <v>1.032258064516129</v>
      </c>
      <c r="U285" s="144">
        <f t="shared" si="235"/>
        <v>0</v>
      </c>
      <c r="V285" s="38">
        <f t="shared" si="236"/>
        <v>0</v>
      </c>
      <c r="W285" s="38">
        <f t="shared" si="237"/>
        <v>0</v>
      </c>
      <c r="X285" s="38">
        <f t="shared" si="238"/>
        <v>0</v>
      </c>
      <c r="Y285" s="38">
        <f t="shared" si="239"/>
        <v>0</v>
      </c>
      <c r="Z285" s="142">
        <f t="shared" si="240"/>
        <v>0</v>
      </c>
      <c r="AA285" s="143">
        <f t="shared" si="241"/>
        <v>0</v>
      </c>
      <c r="AB285" s="35">
        <f t="shared" si="242"/>
        <v>0</v>
      </c>
      <c r="AC285" s="140" t="str">
        <f t="shared" si="243"/>
        <v>0</v>
      </c>
      <c r="AD285" s="141">
        <f t="shared" ref="AD285:AD294" si="247">IF(A285="",0,EOMONTH(A285,0)+1)</f>
        <v>0</v>
      </c>
    </row>
    <row r="286" spans="1:30" x14ac:dyDescent="0.35">
      <c r="A286" s="57"/>
      <c r="B286" s="62"/>
      <c r="C286" s="58"/>
      <c r="D286" s="59"/>
      <c r="E286" s="59"/>
      <c r="F286" s="59"/>
      <c r="G286" s="59"/>
      <c r="H286" s="59"/>
      <c r="I286" s="59"/>
      <c r="J286" s="81">
        <f t="shared" si="244"/>
        <v>0</v>
      </c>
      <c r="M286" s="131">
        <f t="shared" si="229"/>
        <v>0</v>
      </c>
      <c r="N286" s="38">
        <f t="shared" si="245"/>
        <v>32</v>
      </c>
      <c r="O286" s="38">
        <f t="shared" si="230"/>
        <v>0</v>
      </c>
      <c r="P286" s="38">
        <f t="shared" si="231"/>
        <v>31</v>
      </c>
      <c r="Q286" s="38">
        <f t="shared" si="232"/>
        <v>31</v>
      </c>
      <c r="R286" s="38">
        <f t="shared" si="246"/>
        <v>1</v>
      </c>
      <c r="S286" s="38">
        <f t="shared" si="233"/>
        <v>0</v>
      </c>
      <c r="T286" s="144">
        <f t="shared" si="234"/>
        <v>1.032258064516129</v>
      </c>
      <c r="U286" s="144">
        <f t="shared" si="235"/>
        <v>0</v>
      </c>
      <c r="V286" s="38">
        <f t="shared" si="236"/>
        <v>0</v>
      </c>
      <c r="W286" s="38">
        <f t="shared" si="237"/>
        <v>0</v>
      </c>
      <c r="X286" s="38">
        <f t="shared" si="238"/>
        <v>0</v>
      </c>
      <c r="Y286" s="38">
        <f t="shared" si="239"/>
        <v>0</v>
      </c>
      <c r="Z286" s="142">
        <f t="shared" si="240"/>
        <v>0</v>
      </c>
      <c r="AA286" s="143">
        <f t="shared" si="241"/>
        <v>0</v>
      </c>
      <c r="AB286" s="35">
        <f t="shared" si="242"/>
        <v>0</v>
      </c>
      <c r="AC286" s="140" t="str">
        <f t="shared" si="243"/>
        <v>0</v>
      </c>
      <c r="AD286" s="141">
        <f t="shared" si="247"/>
        <v>0</v>
      </c>
    </row>
    <row r="287" spans="1:30" x14ac:dyDescent="0.35">
      <c r="A287" s="57"/>
      <c r="B287" s="62"/>
      <c r="C287" s="58"/>
      <c r="D287" s="59"/>
      <c r="E287" s="59"/>
      <c r="F287" s="59"/>
      <c r="G287" s="59"/>
      <c r="H287" s="59"/>
      <c r="I287" s="59"/>
      <c r="J287" s="81">
        <f t="shared" si="244"/>
        <v>0</v>
      </c>
      <c r="M287" s="131">
        <f t="shared" si="229"/>
        <v>0</v>
      </c>
      <c r="N287" s="38">
        <f t="shared" si="245"/>
        <v>32</v>
      </c>
      <c r="O287" s="38">
        <f t="shared" si="230"/>
        <v>0</v>
      </c>
      <c r="P287" s="38">
        <f t="shared" si="231"/>
        <v>31</v>
      </c>
      <c r="Q287" s="38">
        <f t="shared" si="232"/>
        <v>31</v>
      </c>
      <c r="R287" s="38">
        <f t="shared" si="246"/>
        <v>1</v>
      </c>
      <c r="S287" s="38">
        <f t="shared" si="233"/>
        <v>0</v>
      </c>
      <c r="T287" s="144">
        <f t="shared" si="234"/>
        <v>1.032258064516129</v>
      </c>
      <c r="U287" s="144">
        <f t="shared" si="235"/>
        <v>0</v>
      </c>
      <c r="V287" s="38">
        <f t="shared" si="236"/>
        <v>0</v>
      </c>
      <c r="W287" s="38">
        <f t="shared" si="237"/>
        <v>0</v>
      </c>
      <c r="X287" s="38">
        <f t="shared" si="238"/>
        <v>0</v>
      </c>
      <c r="Y287" s="38">
        <f t="shared" si="239"/>
        <v>0</v>
      </c>
      <c r="Z287" s="142">
        <f t="shared" si="240"/>
        <v>0</v>
      </c>
      <c r="AA287" s="143">
        <f t="shared" si="241"/>
        <v>0</v>
      </c>
      <c r="AB287" s="35">
        <f t="shared" si="242"/>
        <v>0</v>
      </c>
      <c r="AC287" s="140" t="str">
        <f t="shared" si="243"/>
        <v>0</v>
      </c>
      <c r="AD287" s="141">
        <f t="shared" si="247"/>
        <v>0</v>
      </c>
    </row>
    <row r="288" spans="1:30" x14ac:dyDescent="0.35">
      <c r="A288" s="57"/>
      <c r="B288" s="62"/>
      <c r="C288" s="58"/>
      <c r="D288" s="59"/>
      <c r="E288" s="59"/>
      <c r="F288" s="59"/>
      <c r="G288" s="59"/>
      <c r="H288" s="59"/>
      <c r="I288" s="59"/>
      <c r="J288" s="81">
        <f t="shared" si="244"/>
        <v>0</v>
      </c>
      <c r="M288" s="131">
        <f t="shared" si="229"/>
        <v>0</v>
      </c>
      <c r="N288" s="38">
        <f t="shared" si="245"/>
        <v>32</v>
      </c>
      <c r="O288" s="38">
        <f t="shared" si="230"/>
        <v>0</v>
      </c>
      <c r="P288" s="38">
        <f t="shared" si="231"/>
        <v>31</v>
      </c>
      <c r="Q288" s="38">
        <f t="shared" si="232"/>
        <v>31</v>
      </c>
      <c r="R288" s="38">
        <f t="shared" si="246"/>
        <v>1</v>
      </c>
      <c r="S288" s="38">
        <f t="shared" si="233"/>
        <v>0</v>
      </c>
      <c r="T288" s="144">
        <f t="shared" si="234"/>
        <v>1.032258064516129</v>
      </c>
      <c r="U288" s="144">
        <f t="shared" si="235"/>
        <v>0</v>
      </c>
      <c r="V288" s="38">
        <f t="shared" si="236"/>
        <v>0</v>
      </c>
      <c r="W288" s="38">
        <f t="shared" si="237"/>
        <v>0</v>
      </c>
      <c r="X288" s="38">
        <f t="shared" si="238"/>
        <v>0</v>
      </c>
      <c r="Y288" s="38">
        <f t="shared" si="239"/>
        <v>0</v>
      </c>
      <c r="Z288" s="142">
        <f t="shared" si="240"/>
        <v>0</v>
      </c>
      <c r="AA288" s="143">
        <f t="shared" si="241"/>
        <v>0</v>
      </c>
      <c r="AB288" s="35">
        <f t="shared" si="242"/>
        <v>0</v>
      </c>
      <c r="AC288" s="140" t="str">
        <f t="shared" si="243"/>
        <v>0</v>
      </c>
      <c r="AD288" s="141">
        <f t="shared" si="247"/>
        <v>0</v>
      </c>
    </row>
    <row r="289" spans="1:30" x14ac:dyDescent="0.35">
      <c r="A289" s="57"/>
      <c r="B289" s="62"/>
      <c r="C289" s="58"/>
      <c r="D289" s="59"/>
      <c r="E289" s="59"/>
      <c r="F289" s="59"/>
      <c r="G289" s="59"/>
      <c r="H289" s="59"/>
      <c r="I289" s="59"/>
      <c r="J289" s="81">
        <f t="shared" si="244"/>
        <v>0</v>
      </c>
      <c r="M289" s="131">
        <f t="shared" si="229"/>
        <v>0</v>
      </c>
      <c r="N289" s="38">
        <f t="shared" si="245"/>
        <v>32</v>
      </c>
      <c r="O289" s="38">
        <f t="shared" si="230"/>
        <v>0</v>
      </c>
      <c r="P289" s="38">
        <f t="shared" si="231"/>
        <v>31</v>
      </c>
      <c r="Q289" s="38">
        <f t="shared" si="232"/>
        <v>31</v>
      </c>
      <c r="R289" s="38">
        <f t="shared" si="246"/>
        <v>1</v>
      </c>
      <c r="S289" s="38">
        <f t="shared" si="233"/>
        <v>0</v>
      </c>
      <c r="T289" s="144">
        <f t="shared" si="234"/>
        <v>1.032258064516129</v>
      </c>
      <c r="U289" s="144">
        <f t="shared" si="235"/>
        <v>0</v>
      </c>
      <c r="V289" s="38">
        <f t="shared" si="236"/>
        <v>0</v>
      </c>
      <c r="W289" s="38">
        <f t="shared" si="237"/>
        <v>0</v>
      </c>
      <c r="X289" s="38">
        <f t="shared" si="238"/>
        <v>0</v>
      </c>
      <c r="Y289" s="38">
        <f t="shared" si="239"/>
        <v>0</v>
      </c>
      <c r="Z289" s="142">
        <f t="shared" si="240"/>
        <v>0</v>
      </c>
      <c r="AA289" s="143">
        <f t="shared" si="241"/>
        <v>0</v>
      </c>
      <c r="AB289" s="35">
        <f t="shared" si="242"/>
        <v>0</v>
      </c>
      <c r="AC289" s="140" t="str">
        <f t="shared" si="243"/>
        <v>0</v>
      </c>
      <c r="AD289" s="141">
        <f t="shared" si="247"/>
        <v>0</v>
      </c>
    </row>
    <row r="290" spans="1:30" x14ac:dyDescent="0.35">
      <c r="A290" s="57"/>
      <c r="B290" s="62"/>
      <c r="C290" s="58"/>
      <c r="D290" s="59"/>
      <c r="E290" s="59"/>
      <c r="F290" s="59"/>
      <c r="G290" s="59"/>
      <c r="H290" s="59"/>
      <c r="I290" s="59"/>
      <c r="J290" s="81">
        <f t="shared" si="244"/>
        <v>0</v>
      </c>
      <c r="M290" s="131">
        <f t="shared" si="229"/>
        <v>0</v>
      </c>
      <c r="N290" s="38">
        <f t="shared" si="245"/>
        <v>32</v>
      </c>
      <c r="O290" s="38">
        <f t="shared" si="230"/>
        <v>0</v>
      </c>
      <c r="P290" s="38">
        <f t="shared" si="231"/>
        <v>31</v>
      </c>
      <c r="Q290" s="38">
        <f t="shared" si="232"/>
        <v>31</v>
      </c>
      <c r="R290" s="38">
        <f t="shared" si="246"/>
        <v>1</v>
      </c>
      <c r="S290" s="38">
        <f t="shared" si="233"/>
        <v>0</v>
      </c>
      <c r="T290" s="144">
        <f t="shared" si="234"/>
        <v>1.032258064516129</v>
      </c>
      <c r="U290" s="144">
        <f t="shared" si="235"/>
        <v>0</v>
      </c>
      <c r="V290" s="38">
        <f t="shared" si="236"/>
        <v>0</v>
      </c>
      <c r="W290" s="38">
        <f t="shared" si="237"/>
        <v>0</v>
      </c>
      <c r="X290" s="38">
        <f t="shared" si="238"/>
        <v>0</v>
      </c>
      <c r="Y290" s="38">
        <f t="shared" si="239"/>
        <v>0</v>
      </c>
      <c r="Z290" s="142">
        <f t="shared" si="240"/>
        <v>0</v>
      </c>
      <c r="AA290" s="143">
        <f t="shared" si="241"/>
        <v>0</v>
      </c>
      <c r="AB290" s="35">
        <f t="shared" si="242"/>
        <v>0</v>
      </c>
      <c r="AC290" s="140" t="str">
        <f t="shared" si="243"/>
        <v>0</v>
      </c>
      <c r="AD290" s="141">
        <f t="shared" si="247"/>
        <v>0</v>
      </c>
    </row>
    <row r="291" spans="1:30" x14ac:dyDescent="0.35">
      <c r="A291" s="57"/>
      <c r="B291" s="62"/>
      <c r="C291" s="58"/>
      <c r="D291" s="59"/>
      <c r="E291" s="59"/>
      <c r="F291" s="59"/>
      <c r="G291" s="59"/>
      <c r="H291" s="59"/>
      <c r="I291" s="59"/>
      <c r="J291" s="81">
        <f t="shared" si="244"/>
        <v>0</v>
      </c>
      <c r="M291" s="131">
        <f t="shared" si="229"/>
        <v>0</v>
      </c>
      <c r="N291" s="38">
        <f t="shared" si="245"/>
        <v>32</v>
      </c>
      <c r="O291" s="38">
        <f t="shared" si="230"/>
        <v>0</v>
      </c>
      <c r="P291" s="38">
        <f t="shared" si="231"/>
        <v>31</v>
      </c>
      <c r="Q291" s="38">
        <f t="shared" si="232"/>
        <v>31</v>
      </c>
      <c r="R291" s="38">
        <f t="shared" si="246"/>
        <v>1</v>
      </c>
      <c r="S291" s="38">
        <f t="shared" si="233"/>
        <v>0</v>
      </c>
      <c r="T291" s="144">
        <f t="shared" si="234"/>
        <v>1.032258064516129</v>
      </c>
      <c r="U291" s="144">
        <f t="shared" si="235"/>
        <v>0</v>
      </c>
      <c r="V291" s="38">
        <f t="shared" si="236"/>
        <v>0</v>
      </c>
      <c r="W291" s="38">
        <f t="shared" si="237"/>
        <v>0</v>
      </c>
      <c r="X291" s="38">
        <f t="shared" si="238"/>
        <v>0</v>
      </c>
      <c r="Y291" s="38">
        <f t="shared" si="239"/>
        <v>0</v>
      </c>
      <c r="Z291" s="142">
        <f t="shared" si="240"/>
        <v>0</v>
      </c>
      <c r="AA291" s="143">
        <f t="shared" si="241"/>
        <v>0</v>
      </c>
      <c r="AB291" s="35">
        <f t="shared" si="242"/>
        <v>0</v>
      </c>
      <c r="AC291" s="140" t="str">
        <f t="shared" si="243"/>
        <v>0</v>
      </c>
      <c r="AD291" s="141">
        <f t="shared" si="247"/>
        <v>0</v>
      </c>
    </row>
    <row r="292" spans="1:30" x14ac:dyDescent="0.35">
      <c r="A292" s="57"/>
      <c r="B292" s="62"/>
      <c r="C292" s="58"/>
      <c r="D292" s="59"/>
      <c r="E292" s="59"/>
      <c r="F292" s="59"/>
      <c r="G292" s="59"/>
      <c r="H292" s="59"/>
      <c r="I292" s="59"/>
      <c r="J292" s="81">
        <f t="shared" si="244"/>
        <v>0</v>
      </c>
      <c r="M292" s="131">
        <f t="shared" si="229"/>
        <v>0</v>
      </c>
      <c r="N292" s="38">
        <f t="shared" si="245"/>
        <v>32</v>
      </c>
      <c r="O292" s="38">
        <f t="shared" si="230"/>
        <v>0</v>
      </c>
      <c r="P292" s="38">
        <f t="shared" si="231"/>
        <v>31</v>
      </c>
      <c r="Q292" s="38">
        <f t="shared" si="232"/>
        <v>31</v>
      </c>
      <c r="R292" s="38">
        <f t="shared" si="246"/>
        <v>1</v>
      </c>
      <c r="S292" s="38">
        <f t="shared" si="233"/>
        <v>0</v>
      </c>
      <c r="T292" s="144">
        <f t="shared" si="234"/>
        <v>1.032258064516129</v>
      </c>
      <c r="U292" s="144">
        <f t="shared" si="235"/>
        <v>0</v>
      </c>
      <c r="V292" s="38">
        <f t="shared" si="236"/>
        <v>0</v>
      </c>
      <c r="W292" s="38">
        <f t="shared" si="237"/>
        <v>0</v>
      </c>
      <c r="X292" s="38">
        <f t="shared" si="238"/>
        <v>0</v>
      </c>
      <c r="Y292" s="38">
        <f t="shared" si="239"/>
        <v>0</v>
      </c>
      <c r="Z292" s="142">
        <f t="shared" si="240"/>
        <v>0</v>
      </c>
      <c r="AA292" s="143">
        <f t="shared" si="241"/>
        <v>0</v>
      </c>
      <c r="AB292" s="35">
        <f t="shared" si="242"/>
        <v>0</v>
      </c>
      <c r="AC292" s="140" t="str">
        <f t="shared" si="243"/>
        <v>0</v>
      </c>
      <c r="AD292" s="141">
        <f t="shared" si="247"/>
        <v>0</v>
      </c>
    </row>
    <row r="293" spans="1:30" x14ac:dyDescent="0.35">
      <c r="A293" s="57"/>
      <c r="B293" s="62"/>
      <c r="C293" s="58"/>
      <c r="D293" s="59"/>
      <c r="E293" s="59"/>
      <c r="F293" s="59"/>
      <c r="G293" s="59"/>
      <c r="H293" s="59"/>
      <c r="I293" s="59"/>
      <c r="J293" s="81">
        <f t="shared" si="244"/>
        <v>0</v>
      </c>
      <c r="M293" s="131">
        <f t="shared" si="229"/>
        <v>0</v>
      </c>
      <c r="N293" s="38">
        <f t="shared" si="245"/>
        <v>32</v>
      </c>
      <c r="O293" s="38">
        <f t="shared" si="230"/>
        <v>0</v>
      </c>
      <c r="P293" s="38">
        <f t="shared" si="231"/>
        <v>31</v>
      </c>
      <c r="Q293" s="38">
        <f t="shared" si="232"/>
        <v>31</v>
      </c>
      <c r="R293" s="38">
        <f t="shared" si="246"/>
        <v>1</v>
      </c>
      <c r="S293" s="38">
        <f t="shared" si="233"/>
        <v>0</v>
      </c>
      <c r="T293" s="144">
        <f t="shared" si="234"/>
        <v>1.032258064516129</v>
      </c>
      <c r="U293" s="144">
        <f t="shared" si="235"/>
        <v>0</v>
      </c>
      <c r="V293" s="38">
        <f t="shared" si="236"/>
        <v>0</v>
      </c>
      <c r="W293" s="38">
        <f t="shared" si="237"/>
        <v>0</v>
      </c>
      <c r="X293" s="38">
        <f t="shared" si="238"/>
        <v>0</v>
      </c>
      <c r="Y293" s="38">
        <f t="shared" si="239"/>
        <v>0</v>
      </c>
      <c r="Z293" s="142">
        <f t="shared" si="240"/>
        <v>0</v>
      </c>
      <c r="AA293" s="143">
        <f t="shared" si="241"/>
        <v>0</v>
      </c>
      <c r="AB293" s="35">
        <f t="shared" si="242"/>
        <v>0</v>
      </c>
      <c r="AC293" s="140" t="str">
        <f t="shared" si="243"/>
        <v>0</v>
      </c>
      <c r="AD293" s="141">
        <f t="shared" si="247"/>
        <v>0</v>
      </c>
    </row>
    <row r="294" spans="1:30" x14ac:dyDescent="0.35">
      <c r="A294" s="57"/>
      <c r="B294" s="62"/>
      <c r="C294" s="58"/>
      <c r="D294" s="59"/>
      <c r="E294" s="59"/>
      <c r="F294" s="59"/>
      <c r="G294" s="59"/>
      <c r="H294" s="59"/>
      <c r="I294" s="59"/>
      <c r="J294" s="81">
        <f t="shared" si="244"/>
        <v>0</v>
      </c>
      <c r="M294" s="131">
        <f t="shared" si="229"/>
        <v>0</v>
      </c>
      <c r="N294" s="38">
        <f t="shared" si="245"/>
        <v>32</v>
      </c>
      <c r="O294" s="38">
        <f t="shared" si="230"/>
        <v>0</v>
      </c>
      <c r="P294" s="38">
        <f t="shared" si="231"/>
        <v>31</v>
      </c>
      <c r="Q294" s="38">
        <f t="shared" si="232"/>
        <v>31</v>
      </c>
      <c r="R294" s="38">
        <f t="shared" si="246"/>
        <v>1</v>
      </c>
      <c r="S294" s="38">
        <f t="shared" si="233"/>
        <v>0</v>
      </c>
      <c r="T294" s="144">
        <f t="shared" si="234"/>
        <v>1.032258064516129</v>
      </c>
      <c r="U294" s="144">
        <f t="shared" si="235"/>
        <v>0</v>
      </c>
      <c r="V294" s="38">
        <f t="shared" si="236"/>
        <v>0</v>
      </c>
      <c r="W294" s="38">
        <f t="shared" si="237"/>
        <v>0</v>
      </c>
      <c r="X294" s="38">
        <f t="shared" si="238"/>
        <v>0</v>
      </c>
      <c r="Y294" s="38">
        <f t="shared" si="239"/>
        <v>0</v>
      </c>
      <c r="Z294" s="142">
        <f t="shared" si="240"/>
        <v>0</v>
      </c>
      <c r="AA294" s="143">
        <f t="shared" si="241"/>
        <v>0</v>
      </c>
      <c r="AB294" s="35">
        <f t="shared" si="242"/>
        <v>0</v>
      </c>
      <c r="AC294" s="140" t="str">
        <f t="shared" si="243"/>
        <v>0</v>
      </c>
      <c r="AD294" s="141">
        <f t="shared" si="247"/>
        <v>0</v>
      </c>
    </row>
    <row r="295" spans="1:30" x14ac:dyDescent="0.35">
      <c r="A295" s="73"/>
      <c r="B295" s="73"/>
      <c r="C295" s="74"/>
      <c r="D295" s="74"/>
      <c r="E295" s="4"/>
      <c r="F295" s="4"/>
      <c r="G295" s="194" t="s">
        <v>14</v>
      </c>
      <c r="H295" s="195"/>
      <c r="I295" s="196"/>
      <c r="J295" s="60"/>
      <c r="M295" s="35"/>
      <c r="N295" s="35"/>
      <c r="O295" s="35"/>
      <c r="P295" s="35"/>
      <c r="Q295" s="35"/>
      <c r="R295" s="35"/>
      <c r="S295" s="35"/>
      <c r="T295" s="35"/>
      <c r="U295" s="35"/>
      <c r="V295" s="35"/>
      <c r="W295" s="35"/>
      <c r="X295" s="35"/>
      <c r="Y295" s="35"/>
      <c r="Z295" s="35"/>
      <c r="AA295" s="35"/>
      <c r="AB295" s="35"/>
      <c r="AC295" s="35">
        <f>SUM(AC284:AC294)</f>
        <v>0</v>
      </c>
      <c r="AD295" s="35"/>
    </row>
    <row r="296" spans="1:30" x14ac:dyDescent="0.35">
      <c r="C296" s="74"/>
      <c r="D296" s="74"/>
      <c r="E296" s="4"/>
      <c r="F296" s="4"/>
      <c r="G296" s="194" t="s">
        <v>14</v>
      </c>
      <c r="H296" s="195"/>
      <c r="I296" s="196"/>
      <c r="J296" s="61"/>
      <c r="M296" s="35"/>
      <c r="N296" s="35"/>
      <c r="O296" s="35"/>
      <c r="P296" s="35"/>
      <c r="Q296" s="35"/>
      <c r="R296" s="35"/>
      <c r="S296" s="35"/>
      <c r="T296" s="35"/>
      <c r="U296" s="35"/>
      <c r="V296" s="35"/>
      <c r="W296" s="6"/>
      <c r="X296" s="6"/>
      <c r="Y296" s="35"/>
      <c r="Z296" s="35"/>
      <c r="AA296" s="35"/>
      <c r="AB296" s="35"/>
      <c r="AC296" s="35"/>
      <c r="AD296" s="35"/>
    </row>
    <row r="297" spans="1:30" x14ac:dyDescent="0.35">
      <c r="B297" s="4"/>
      <c r="C297" s="4"/>
      <c r="D297" s="4"/>
      <c r="E297" s="4"/>
      <c r="F297" s="4"/>
      <c r="G297" s="194" t="s">
        <v>14</v>
      </c>
      <c r="H297" s="195"/>
      <c r="I297" s="196"/>
      <c r="J297" s="61"/>
      <c r="M297" s="35"/>
      <c r="N297" s="35"/>
      <c r="O297" s="35" t="s">
        <v>43</v>
      </c>
      <c r="P297" s="35"/>
      <c r="Q297" s="35"/>
      <c r="R297" s="35"/>
      <c r="S297" s="35"/>
      <c r="T297" s="35"/>
      <c r="U297" s="35"/>
      <c r="V297" s="35"/>
      <c r="W297" s="6"/>
      <c r="X297" s="6"/>
      <c r="Y297" s="35"/>
      <c r="Z297" s="35"/>
      <c r="AA297" s="35"/>
      <c r="AB297" s="35"/>
      <c r="AC297" s="35"/>
      <c r="AD297" s="35"/>
    </row>
    <row r="298" spans="1:30" x14ac:dyDescent="0.35">
      <c r="B298" s="4"/>
      <c r="C298" s="4"/>
      <c r="D298" s="4"/>
      <c r="E298" s="4"/>
      <c r="F298" s="4"/>
      <c r="G298" s="194" t="s">
        <v>14</v>
      </c>
      <c r="H298" s="195"/>
      <c r="I298" s="196"/>
      <c r="J298" s="61"/>
      <c r="M298" s="35"/>
      <c r="N298" s="35"/>
      <c r="O298" s="35">
        <f>IF(AND(OR(MOD(YEAR(A284),4)=0,MOD(YEAR(B284),4)=0),AND(A284&lt;=DATE(IF(ROUND(MOD(YEAR(A284),4)=0,2),YEAR(A284),YEAR(B284)),2,29),B284&gt;=DATE(IF(ROUND(MOD(YEAR(A284),4)=0,2),YEAR(A284),YEAR(B284)),2,29))),1,IF(AND(OR(MOD(YEAR(A285),4)=0,MOD(YEAR(B285),4)=0),AND(A285&lt;=DATE(IF(ROUND(MOD(YEAR(A285),4)=0,2),YEAR(A285),YEAR(B285)),2,29),B285&gt;=DATE(IF(ROUND(MOD(YEAR(A285),4)=0,2),YEAR(A285),YEAR(B285)),2,29))),1,IF(AND(OR(MOD(YEAR(A286),4)=0,MOD(YEAR(B286),4)=0),AND(A286&lt;=DATE(IF(ROUND(MOD(YEAR(A286),4)=0,2),YEAR(A286),YEAR(B286)),2,29),B286&gt;=DATE(IF(ROUND(MOD(YEAR(A286),4)=0,2),YEAR(A286),YEAR(B286)),2,29))),1,IF(AND(OR(MOD(YEAR(A287),4)=0,MOD(YEAR(B287),4)=0),AND(A287&lt;=DATE(IF(ROUND(MOD(YEAR(A287),4)=0,2),YEAR(A287),YEAR(B287)),2,29),B287&gt;=DATE(IF(ROUND(MOD(YEAR(A287),4)=0,2),YEAR(A287),YEAR(B287)),2,29))),1,IF(AND(OR(MOD(YEAR(A288),4)=0,MOD(YEAR(B288),4)=0),AND(A288&lt;=DATE(IF(ROUND(MOD(YEAR(A288),4)=0,2),YEAR(A288),YEAR(B288)),2,29),B288&gt;=DATE(IF(ROUND(MOD(YEAR(A288),4)=0,2),YEAR(A288),YEAR(B288)),2,29))),1,IF(AND(OR(MOD(YEAR(A289),4)=0,MOD(YEAR(B289),4)=0),AND(A289&lt;=DATE(IF(ROUND(MOD(YEAR(A289),4)=0,2),YEAR(A289),YEAR(B289)),2,29),B289&gt;=DATE(IF(ROUND(MOD(YEAR(A289),4)=0,2),YEAR(A289),YEAR(B289)),2,29))),1,IF(AND(OR(MOD(YEAR(A290),4)=0,MOD(YEAR(B290),4)=0),AND(A290&lt;=DATE(IF(ROUND(MOD(YEAR(A290),4)=0,2),YEAR(A290),YEAR(B290)),2,29),B290&gt;=DATE(IF(ROUND(MOD(YEAR(A290),4)=0,2),YEAR(A290),YEAR(B290)),2,29))),1,IF(AND(OR(MOD(YEAR(A291),4)=0,MOD(YEAR(B291),4)=0),AND(A291&lt;=DATE(IF(ROUND(MOD(YEAR(A291),4)=0,2),YEAR(A291),YEAR(B291)),2,29),B291&gt;=DATE(IF(ROUND(MOD(YEAR(A291),4)=0,2),YEAR(A291),YEAR(B291)),2,29))),1,IF(AND(OR(MOD(YEAR(A292),4)=0,MOD(YEAR(B292),4)=0),AND(A292&lt;=DATE(IF(ROUND(MOD(YEAR(A292),4)=0,2),YEAR(A292),YEAR(B292)),2,29),B292&gt;=DATE(IF(ROUND(MOD(YEAR(A292),4)=0,2),YEAR(A292),YEAR(B292)),2,29))),1,IF(AND(OR(MOD(YEAR(A293),4)=0,MOD(YEAR(B293),4)=0),AND(A293&lt;=DATE(IF(ROUND(MOD(YEAR(A293),4)=0,2),YEAR(A293),YEAR(B293)),2,29),B293&gt;=DATE(IF(ROUND(MOD(YEAR(A293),4)=0,2),YEAR(A293),YEAR(B293)),2,29))),1,IF(AND(OR(MOD(YEAR(A294),4)=0,MOD(YEAR(B294),4)=0),AND(A294&lt;=DATE(IF(ROUND(MOD(YEAR(A294),4)=0,2),YEAR(A294),YEAR(B294)),2,29),B294&gt;=DATE(IF(ROUND(MOD(YEAR(A294),4)=0,2),YEAR(A294),YEAR(B294)),2,29))),1,0)))))))))))</f>
        <v>0</v>
      </c>
      <c r="P298" s="35">
        <f>IF(AND(O298=1,AC295=365),1,0)</f>
        <v>0</v>
      </c>
      <c r="Q298" s="35"/>
      <c r="R298" s="35"/>
      <c r="S298" s="35"/>
      <c r="T298" s="35"/>
      <c r="U298" s="35"/>
      <c r="V298" s="35"/>
      <c r="W298" s="6"/>
      <c r="X298" s="6"/>
      <c r="Y298" s="35"/>
      <c r="Z298" s="35"/>
      <c r="AA298" s="35"/>
      <c r="AB298" s="35"/>
      <c r="AC298" s="35"/>
      <c r="AD298" s="35"/>
    </row>
    <row r="299" spans="1:30" x14ac:dyDescent="0.35">
      <c r="A299" s="82" t="str">
        <f>IF(AND(AC295&lt;&gt;365,AC295&lt;&gt;366),"DATES DO NOT COVER WHOLE CALENDAR YEAR","")</f>
        <v>DATES DO NOT COVER WHOLE CALENDAR YEAR</v>
      </c>
      <c r="B299" s="75"/>
      <c r="D299" s="4"/>
      <c r="F299" s="7"/>
      <c r="G299" s="197"/>
      <c r="H299" s="198"/>
      <c r="I299" s="76" t="s">
        <v>13</v>
      </c>
      <c r="J299" s="83">
        <f>IF(OR(J301&lt;&gt;"",J302&lt;&gt;""),0,SUM(J284:J294)+SUM(J295:J298))</f>
        <v>0</v>
      </c>
    </row>
    <row r="300" spans="1:30" x14ac:dyDescent="0.35">
      <c r="A300" s="84" t="str">
        <f>IF(AND(AC295&lt;&gt;365,AC295&lt;&gt;366),"Did the member only work part year?","")</f>
        <v>Did the member only work part year?</v>
      </c>
      <c r="G300" s="199"/>
      <c r="H300" s="200"/>
      <c r="I300" s="77"/>
      <c r="J300" s="78"/>
    </row>
    <row r="301" spans="1:30" x14ac:dyDescent="0.35">
      <c r="A301" s="35" t="str">
        <f>IF(AND(AC295&lt;&gt;365,AC295&lt;&gt;366),"If YES, then use the FP figures in either J33 or J34 (depending if it is a leap year or not)","")</f>
        <v>If YES, then use the FP figures in either J33 or J34 (depending if it is a leap year or not)</v>
      </c>
      <c r="G301" s="194" t="s">
        <v>57</v>
      </c>
      <c r="H301" s="195"/>
      <c r="I301" s="79" t="s">
        <v>13</v>
      </c>
      <c r="J301" s="85" t="str">
        <f>IF(AND(AC295&gt;0,AC295&lt;=365,J302=""),ROUND(SUM(J284:J294)/(SUM(AC284:AC294))*365+SUM(J295:J298),2),"")</f>
        <v/>
      </c>
    </row>
    <row r="302" spans="1:30" x14ac:dyDescent="0.35">
      <c r="A302" s="8" t="str">
        <f>IF(AND(AC295&lt;&gt;365,AC295&lt;&gt;366),"If NO, then please double check the dates in columns A and B","")</f>
        <v>If NO, then please double check the dates in columns A and B</v>
      </c>
      <c r="G302" s="227" t="s">
        <v>58</v>
      </c>
      <c r="H302" s="228"/>
      <c r="I302" s="80" t="s">
        <v>13</v>
      </c>
      <c r="J302" s="86" t="str">
        <f>IF(AND(AC295&gt;0,AC295&lt;366,O298=1),ROUND(SUM(J284:J294)/(SUM(AC284:AC294))*366+SUM(J295:J298),2),"")</f>
        <v/>
      </c>
    </row>
    <row r="303" spans="1:30" x14ac:dyDescent="0.35">
      <c r="J303" s="12">
        <f>MAX(B284:B294)</f>
        <v>0</v>
      </c>
    </row>
  </sheetData>
  <sheetProtection algorithmName="SHA-512" hashValue="toshYfsX2uQ3ZA0Df4I2ZaPx+YsjErJx1UHh6pVzeUET32mdFkOmiMR2OxY4zs1BWOgxvolw4LmbtOHBWr5DzQ==" saltValue="bwpYGg7rXHiRGcWjOTCRpA==" spinCount="100000" sheet="1" objects="1" scenarios="1"/>
  <protectedRanges>
    <protectedRange algorithmName="SHA-512" hashValue="Ij4LrTIW8xPByuIgr1z//8SoLKllFg+6TSnAN+QmPcv0TknCcZNYDHUTKGHbH4es4EPsp8z1bibsrxE0Q4Ku8g==" saltValue="ZmKVREvPNXs40tD8AIESbA==" spinCount="100000" sqref="A284:I294 J295:J298 A261:I271 J272:J275 A238:I248 J249:J252 A215:I225 J226:J229 A192:I202 J203:J206 A169:I179 J180:J183 A146:I156 J157:J160 A123:I133 J134:J137 J111:J114 A100:I110 J88:J91 A77:I87 J65:J68 A54:I64 J42:J45 A31:I41 J19:J22 A8:I18" name="Range1"/>
  </protectedRanges>
  <mergeCells count="170">
    <mergeCell ref="A2:K3"/>
    <mergeCell ref="G276:H277"/>
    <mergeCell ref="G278:H278"/>
    <mergeCell ref="G279:H279"/>
    <mergeCell ref="G253:H254"/>
    <mergeCell ref="G255:H255"/>
    <mergeCell ref="G256:H256"/>
    <mergeCell ref="D213:F213"/>
    <mergeCell ref="G213:I213"/>
    <mergeCell ref="D259:F259"/>
    <mergeCell ref="G259:I259"/>
    <mergeCell ref="G230:H231"/>
    <mergeCell ref="G232:H232"/>
    <mergeCell ref="G233:H233"/>
    <mergeCell ref="D236:F236"/>
    <mergeCell ref="G236:I236"/>
    <mergeCell ref="D167:F167"/>
    <mergeCell ref="G167:I167"/>
    <mergeCell ref="G184:H185"/>
    <mergeCell ref="G186:H186"/>
    <mergeCell ref="G187:H187"/>
    <mergeCell ref="G181:I181"/>
    <mergeCell ref="G182:I182"/>
    <mergeCell ref="G183:I183"/>
    <mergeCell ref="D190:F190"/>
    <mergeCell ref="G190:I190"/>
    <mergeCell ref="D121:F121"/>
    <mergeCell ref="G121:I121"/>
    <mergeCell ref="G138:H139"/>
    <mergeCell ref="G140:H140"/>
    <mergeCell ref="G141:H141"/>
    <mergeCell ref="G135:I135"/>
    <mergeCell ref="G136:I136"/>
    <mergeCell ref="G137:I137"/>
    <mergeCell ref="D144:F144"/>
    <mergeCell ref="G144:I144"/>
    <mergeCell ref="D75:F75"/>
    <mergeCell ref="G75:I75"/>
    <mergeCell ref="G92:H93"/>
    <mergeCell ref="G94:H94"/>
    <mergeCell ref="G95:H95"/>
    <mergeCell ref="G89:I89"/>
    <mergeCell ref="G90:I90"/>
    <mergeCell ref="G91:I91"/>
    <mergeCell ref="D98:F98"/>
    <mergeCell ref="G98:I98"/>
    <mergeCell ref="G46:H47"/>
    <mergeCell ref="G48:H48"/>
    <mergeCell ref="G49:H49"/>
    <mergeCell ref="G43:I43"/>
    <mergeCell ref="G44:I44"/>
    <mergeCell ref="G45:I45"/>
    <mergeCell ref="D52:F52"/>
    <mergeCell ref="G52:I52"/>
    <mergeCell ref="G69:H70"/>
    <mergeCell ref="G66:I66"/>
    <mergeCell ref="G67:I67"/>
    <mergeCell ref="G68:I68"/>
    <mergeCell ref="D6:F6"/>
    <mergeCell ref="G6:I6"/>
    <mergeCell ref="G23:H24"/>
    <mergeCell ref="G25:H25"/>
    <mergeCell ref="G26:H26"/>
    <mergeCell ref="G20:I20"/>
    <mergeCell ref="G21:I21"/>
    <mergeCell ref="G22:I22"/>
    <mergeCell ref="D29:F29"/>
    <mergeCell ref="G29:I29"/>
    <mergeCell ref="P29:Q29"/>
    <mergeCell ref="R29:R30"/>
    <mergeCell ref="AC29:AC30"/>
    <mergeCell ref="AD29:AD30"/>
    <mergeCell ref="G42:I42"/>
    <mergeCell ref="P6:Q6"/>
    <mergeCell ref="R6:R7"/>
    <mergeCell ref="AC6:AC7"/>
    <mergeCell ref="AD6:AD7"/>
    <mergeCell ref="G19:I19"/>
    <mergeCell ref="P75:Q75"/>
    <mergeCell ref="R75:R76"/>
    <mergeCell ref="AC75:AC76"/>
    <mergeCell ref="AD75:AD76"/>
    <mergeCell ref="G88:I88"/>
    <mergeCell ref="P52:Q52"/>
    <mergeCell ref="R52:R53"/>
    <mergeCell ref="AC52:AC53"/>
    <mergeCell ref="AD52:AD53"/>
    <mergeCell ref="G65:I65"/>
    <mergeCell ref="G71:H71"/>
    <mergeCell ref="G72:H72"/>
    <mergeCell ref="P121:Q121"/>
    <mergeCell ref="R121:R122"/>
    <mergeCell ref="AC121:AC122"/>
    <mergeCell ref="AD121:AD122"/>
    <mergeCell ref="G134:I134"/>
    <mergeCell ref="P98:Q98"/>
    <mergeCell ref="R98:R99"/>
    <mergeCell ref="AC98:AC99"/>
    <mergeCell ref="AD98:AD99"/>
    <mergeCell ref="G111:I111"/>
    <mergeCell ref="G115:H116"/>
    <mergeCell ref="G117:H117"/>
    <mergeCell ref="G118:H118"/>
    <mergeCell ref="G112:I112"/>
    <mergeCell ref="G113:I113"/>
    <mergeCell ref="G114:I114"/>
    <mergeCell ref="P167:Q167"/>
    <mergeCell ref="R167:R168"/>
    <mergeCell ref="AC167:AC168"/>
    <mergeCell ref="AD167:AD168"/>
    <mergeCell ref="G180:I180"/>
    <mergeCell ref="P144:Q144"/>
    <mergeCell ref="R144:R145"/>
    <mergeCell ref="AC144:AC145"/>
    <mergeCell ref="AD144:AD145"/>
    <mergeCell ref="G157:I157"/>
    <mergeCell ref="G161:H162"/>
    <mergeCell ref="G163:H163"/>
    <mergeCell ref="G164:H164"/>
    <mergeCell ref="G158:I158"/>
    <mergeCell ref="G159:I159"/>
    <mergeCell ref="G160:I160"/>
    <mergeCell ref="P190:Q190"/>
    <mergeCell ref="R190:R191"/>
    <mergeCell ref="AC190:AC191"/>
    <mergeCell ref="AD190:AD191"/>
    <mergeCell ref="G203:I203"/>
    <mergeCell ref="G207:H208"/>
    <mergeCell ref="G209:H209"/>
    <mergeCell ref="G210:H210"/>
    <mergeCell ref="G204:I204"/>
    <mergeCell ref="G205:I205"/>
    <mergeCell ref="G206:I206"/>
    <mergeCell ref="G227:I227"/>
    <mergeCell ref="G228:I228"/>
    <mergeCell ref="G229:I229"/>
    <mergeCell ref="P236:Q236"/>
    <mergeCell ref="R236:R237"/>
    <mergeCell ref="P213:Q213"/>
    <mergeCell ref="R213:R214"/>
    <mergeCell ref="AC213:AC214"/>
    <mergeCell ref="AD213:AD214"/>
    <mergeCell ref="G226:I226"/>
    <mergeCell ref="P259:Q259"/>
    <mergeCell ref="R259:R260"/>
    <mergeCell ref="AC259:AC260"/>
    <mergeCell ref="AD259:AD260"/>
    <mergeCell ref="AC236:AC237"/>
    <mergeCell ref="AD236:AD237"/>
    <mergeCell ref="G249:I249"/>
    <mergeCell ref="G250:I250"/>
    <mergeCell ref="G251:I251"/>
    <mergeCell ref="G298:I298"/>
    <mergeCell ref="G299:H300"/>
    <mergeCell ref="G301:H301"/>
    <mergeCell ref="G302:H302"/>
    <mergeCell ref="G272:I272"/>
    <mergeCell ref="G273:I273"/>
    <mergeCell ref="G274:I274"/>
    <mergeCell ref="G275:I275"/>
    <mergeCell ref="G252:I252"/>
    <mergeCell ref="P282:Q282"/>
    <mergeCell ref="R282:R283"/>
    <mergeCell ref="AC282:AC283"/>
    <mergeCell ref="AD282:AD283"/>
    <mergeCell ref="D282:F282"/>
    <mergeCell ref="G282:I282"/>
    <mergeCell ref="G295:I295"/>
    <mergeCell ref="G296:I296"/>
    <mergeCell ref="G297:I297"/>
  </mergeCells>
  <phoneticPr fontId="24" type="noConversion"/>
  <dataValidations count="1">
    <dataValidation type="list" showDropDown="1" showInputMessage="1" showErrorMessage="1" sqref="B24 B47 B70 B93 B116 B139 B162 B185 B208 B231 B254 B277 B300" xr:uid="{00000000-0002-0000-0200-000000000000}">
      <formula1>$R$30:$R$32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92"/>
  <sheetViews>
    <sheetView topLeftCell="A7" zoomScale="80" zoomScaleNormal="80" workbookViewId="0">
      <selection activeCell="D10" sqref="D10:E10"/>
    </sheetView>
  </sheetViews>
  <sheetFormatPr defaultColWidth="8.84375" defaultRowHeight="15.5" x14ac:dyDescent="0.35"/>
  <cols>
    <col min="1" max="1" width="11.53515625" style="6" customWidth="1"/>
    <col min="2" max="2" width="8.84375" style="6"/>
    <col min="3" max="3" width="4.69140625" style="6" customWidth="1"/>
    <col min="4" max="4" width="10.84375" style="6" bestFit="1" customWidth="1"/>
    <col min="5" max="5" width="11.69140625" style="25" customWidth="1"/>
    <col min="6" max="6" width="8.84375" style="6"/>
    <col min="7" max="7" width="10.3046875" style="6" customWidth="1"/>
    <col min="8" max="8" width="8.84375" style="6"/>
    <col min="9" max="9" width="14.07421875" style="6" bestFit="1" customWidth="1"/>
    <col min="10" max="10" width="9.84375" style="6" bestFit="1" customWidth="1"/>
    <col min="11" max="11" width="8.84375" style="6"/>
    <col min="12" max="13" width="9.84375" style="6" bestFit="1" customWidth="1"/>
    <col min="14" max="14" width="10.84375" style="6" customWidth="1"/>
    <col min="15" max="15" width="9.3046875" style="6" customWidth="1"/>
    <col min="16" max="16" width="10" style="6" bestFit="1" customWidth="1"/>
    <col min="17" max="18" width="10.07421875" style="6" customWidth="1"/>
    <col min="19" max="19" width="9.84375" style="6" hidden="1" customWidth="1"/>
    <col min="20" max="21" width="0" style="6" hidden="1" customWidth="1"/>
    <col min="22" max="22" width="14.4609375" style="6" customWidth="1"/>
    <col min="23" max="16384" width="8.84375" style="6"/>
  </cols>
  <sheetData>
    <row r="1" spans="1:13" x14ac:dyDescent="0.35">
      <c r="A1" s="234" t="s">
        <v>79</v>
      </c>
      <c r="B1" s="235"/>
      <c r="C1" s="235"/>
      <c r="D1" s="235"/>
      <c r="E1" s="235"/>
      <c r="F1" s="235"/>
      <c r="G1" s="236"/>
      <c r="H1" s="19"/>
      <c r="I1" s="19"/>
      <c r="J1" s="19"/>
    </row>
    <row r="2" spans="1:13" ht="15.75" customHeight="1" thickBot="1" x14ac:dyDescent="0.4">
      <c r="A2" s="237"/>
      <c r="B2" s="238"/>
      <c r="C2" s="238"/>
      <c r="D2" s="238"/>
      <c r="E2" s="238"/>
      <c r="F2" s="238"/>
      <c r="G2" s="239"/>
      <c r="H2" s="20"/>
      <c r="I2" s="20"/>
      <c r="J2" s="20"/>
    </row>
    <row r="3" spans="1:13" ht="16" thickBot="1" x14ac:dyDescent="0.4">
      <c r="A3" s="4"/>
      <c r="B3" s="4"/>
      <c r="C3" s="4"/>
      <c r="D3" s="4"/>
      <c r="E3" s="21"/>
      <c r="F3" s="4"/>
      <c r="G3" s="4"/>
      <c r="H3" s="4"/>
      <c r="I3" s="4"/>
      <c r="J3" s="4"/>
      <c r="M3" s="22"/>
    </row>
    <row r="4" spans="1:13" ht="16" thickBot="1" x14ac:dyDescent="0.4">
      <c r="A4" s="240" t="s">
        <v>80</v>
      </c>
      <c r="B4" s="241"/>
      <c r="C4" s="4"/>
      <c r="D4" s="242"/>
      <c r="E4" s="243"/>
      <c r="F4" s="244"/>
      <c r="G4" s="4"/>
      <c r="H4" s="4"/>
      <c r="I4" s="4"/>
      <c r="J4" s="4"/>
    </row>
    <row r="5" spans="1:13" ht="16" thickBot="1" x14ac:dyDescent="0.4">
      <c r="A5" s="4"/>
      <c r="B5" s="4"/>
      <c r="C5" s="4"/>
      <c r="D5" s="4"/>
      <c r="E5" s="21"/>
      <c r="F5" s="4"/>
      <c r="G5" s="4"/>
      <c r="H5" s="4"/>
      <c r="I5" s="4"/>
      <c r="J5" s="4"/>
    </row>
    <row r="6" spans="1:13" ht="16" thickBot="1" x14ac:dyDescent="0.4">
      <c r="A6" s="240" t="s">
        <v>81</v>
      </c>
      <c r="B6" s="241"/>
      <c r="C6" s="4"/>
      <c r="D6" s="242"/>
      <c r="E6" s="243"/>
      <c r="F6" s="244"/>
      <c r="G6" s="4"/>
      <c r="H6" s="4"/>
      <c r="I6" s="4"/>
      <c r="J6" s="4"/>
    </row>
    <row r="7" spans="1:13" ht="16" thickBot="1" x14ac:dyDescent="0.4">
      <c r="A7" s="4"/>
      <c r="B7" s="4"/>
      <c r="C7" s="4"/>
      <c r="D7" s="4"/>
      <c r="E7" s="21"/>
      <c r="F7" s="4"/>
      <c r="G7" s="4"/>
      <c r="H7" s="4"/>
      <c r="I7" s="4"/>
      <c r="J7" s="4"/>
    </row>
    <row r="8" spans="1:13" ht="16" thickBot="1" x14ac:dyDescent="0.4">
      <c r="A8" s="240" t="s">
        <v>82</v>
      </c>
      <c r="B8" s="241"/>
      <c r="C8" s="4"/>
      <c r="D8" s="245"/>
      <c r="E8" s="244"/>
      <c r="F8" s="4"/>
      <c r="G8" s="4"/>
      <c r="H8" s="4"/>
      <c r="I8" s="4"/>
      <c r="J8" s="4"/>
    </row>
    <row r="9" spans="1:13" ht="16" thickBot="1" x14ac:dyDescent="0.4">
      <c r="A9" s="4"/>
      <c r="B9" s="4"/>
      <c r="C9" s="4"/>
      <c r="D9" s="4"/>
      <c r="E9" s="21"/>
      <c r="F9" s="4"/>
      <c r="G9" s="4"/>
      <c r="H9" s="4"/>
      <c r="I9" s="4"/>
      <c r="J9" s="4"/>
    </row>
    <row r="10" spans="1:13" ht="16" thickBot="1" x14ac:dyDescent="0.4">
      <c r="A10" s="240" t="s">
        <v>83</v>
      </c>
      <c r="B10" s="241"/>
      <c r="C10" s="4"/>
      <c r="D10" s="246" t="str">
        <f>IF('3 in 10 Years - Workings'!J303=0/1/1900,"",'3 in 10 Years - Workings'!J303)</f>
        <v/>
      </c>
      <c r="E10" s="247"/>
      <c r="F10" s="4"/>
      <c r="G10" s="4"/>
      <c r="H10" s="4"/>
      <c r="I10" s="4"/>
      <c r="J10" s="4"/>
    </row>
    <row r="11" spans="1:13" x14ac:dyDescent="0.35">
      <c r="A11" s="4"/>
      <c r="B11" s="4"/>
      <c r="C11" s="4"/>
      <c r="D11" s="4"/>
      <c r="E11" s="21"/>
      <c r="F11" s="4"/>
      <c r="G11" s="4"/>
      <c r="H11" s="4"/>
      <c r="I11" s="4"/>
      <c r="J11" s="4"/>
    </row>
    <row r="12" spans="1:13" x14ac:dyDescent="0.35">
      <c r="A12" s="4" t="s">
        <v>84</v>
      </c>
      <c r="B12" s="4"/>
      <c r="C12" s="4"/>
      <c r="D12" s="4"/>
      <c r="E12" s="21"/>
      <c r="F12" s="4"/>
      <c r="G12" s="4"/>
      <c r="H12" s="4"/>
      <c r="I12" s="4"/>
      <c r="J12" s="4"/>
    </row>
    <row r="13" spans="1:13" x14ac:dyDescent="0.35">
      <c r="A13" s="4" t="s">
        <v>85</v>
      </c>
      <c r="B13" s="4"/>
      <c r="C13" s="4"/>
      <c r="D13" s="4"/>
      <c r="E13" s="21"/>
      <c r="F13" s="4"/>
      <c r="G13" s="4"/>
      <c r="H13" s="4"/>
      <c r="I13" s="4"/>
      <c r="J13" s="4"/>
    </row>
    <row r="14" spans="1:13" x14ac:dyDescent="0.35">
      <c r="A14" s="4"/>
      <c r="B14" s="4"/>
      <c r="C14" s="4"/>
      <c r="D14" s="4"/>
      <c r="E14" s="21"/>
      <c r="F14" s="4"/>
      <c r="G14" s="4"/>
      <c r="H14" s="4"/>
      <c r="I14" s="4"/>
      <c r="J14" s="4"/>
    </row>
    <row r="15" spans="1:13" x14ac:dyDescent="0.35">
      <c r="A15" s="4" t="s">
        <v>86</v>
      </c>
      <c r="B15" s="4"/>
      <c r="C15" s="4"/>
      <c r="D15" s="4"/>
      <c r="E15" s="21"/>
      <c r="F15" s="4"/>
      <c r="G15" s="4"/>
      <c r="H15" s="4"/>
      <c r="I15" s="4"/>
      <c r="J15" s="4"/>
    </row>
    <row r="16" spans="1:13" x14ac:dyDescent="0.35">
      <c r="A16" s="23" t="s">
        <v>87</v>
      </c>
      <c r="B16" s="4"/>
      <c r="C16" s="4"/>
      <c r="D16" s="4"/>
      <c r="E16" s="21"/>
      <c r="F16" s="4"/>
      <c r="G16" s="4"/>
      <c r="H16" s="4"/>
      <c r="I16" s="4"/>
      <c r="J16" s="4"/>
    </row>
    <row r="17" spans="1:17" x14ac:dyDescent="0.35">
      <c r="A17" s="23"/>
      <c r="B17" s="4"/>
      <c r="C17" s="4"/>
      <c r="D17" s="4"/>
      <c r="E17" s="21"/>
      <c r="F17" s="4"/>
      <c r="G17" s="4"/>
      <c r="H17" s="4"/>
      <c r="I17" s="4"/>
      <c r="J17" s="4"/>
    </row>
    <row r="18" spans="1:17" x14ac:dyDescent="0.35">
      <c r="A18" s="24" t="s">
        <v>88</v>
      </c>
      <c r="B18" s="4"/>
      <c r="C18" s="4"/>
      <c r="D18" s="4"/>
      <c r="E18" s="21"/>
      <c r="F18" s="4"/>
      <c r="G18" s="4"/>
      <c r="H18" s="4"/>
      <c r="I18" s="4"/>
      <c r="J18" s="4"/>
    </row>
    <row r="19" spans="1:17" ht="16" thickBot="1" x14ac:dyDescent="0.4"/>
    <row r="20" spans="1:17" x14ac:dyDescent="0.35">
      <c r="A20" s="26" t="s">
        <v>89</v>
      </c>
      <c r="B20" s="27">
        <f>'3 in 10 Years - Workings'!J23</f>
        <v>0</v>
      </c>
      <c r="C20" s="28"/>
      <c r="D20" s="13"/>
      <c r="E20" s="29"/>
    </row>
    <row r="21" spans="1:17" ht="16" thickBot="1" x14ac:dyDescent="0.4">
      <c r="A21" s="30" t="s">
        <v>57</v>
      </c>
      <c r="B21" s="31">
        <f>IF('3 in 10 Years - Workings'!J25&lt;&gt;"",'3 in 10 Years - Workings'!J25,IF('3 in 10 Years - Workings'!J26&lt;&gt;"",'3 in 10 Years - Workings'!J26,0))</f>
        <v>0</v>
      </c>
      <c r="C21" s="28"/>
      <c r="D21" s="13"/>
      <c r="E21" s="29"/>
    </row>
    <row r="22" spans="1:17" ht="15" customHeight="1" x14ac:dyDescent="0.35">
      <c r="A22" s="26" t="s">
        <v>90</v>
      </c>
      <c r="B22" s="27">
        <f>'3 in 10 Years - Workings'!J46</f>
        <v>0</v>
      </c>
      <c r="C22" s="28"/>
      <c r="D22" s="232" t="s">
        <v>91</v>
      </c>
      <c r="E22" s="233" t="s">
        <v>92</v>
      </c>
      <c r="F22" s="232" t="s">
        <v>93</v>
      </c>
      <c r="H22" s="232" t="str">
        <f>IF(AND(D10&lt;=T66,D10&gt;T65),"PI (2023)",IF(AND(D10&lt;=T65,D10&gt;T64),"PI (2022)",IF(AND(D10&lt;=T64,D10&gt;T63),"PI (2021)",IF(AND(D10&lt;=T63,D10&gt;T62),"PI (2020)",IF(AND(D10&lt;=T62,D10&gt;T61),"PI (2019)","PI")))))</f>
        <v>PI</v>
      </c>
      <c r="J22" s="248" t="s">
        <v>94</v>
      </c>
    </row>
    <row r="23" spans="1:17" ht="15.75" customHeight="1" thickBot="1" x14ac:dyDescent="0.4">
      <c r="A23" s="30" t="s">
        <v>57</v>
      </c>
      <c r="B23" s="31">
        <f>IF('3 in 10 Years - Workings'!J48&lt;&gt;"",'3 in 10 Years - Workings'!J48,IF('3 in 10 Years - Workings'!J49&lt;&gt;"",'3 in 10 Years - Workings'!J49,0))</f>
        <v>0</v>
      </c>
      <c r="C23" s="28"/>
      <c r="D23" s="232"/>
      <c r="E23" s="233"/>
      <c r="F23" s="232"/>
      <c r="G23" s="32"/>
      <c r="H23" s="232"/>
      <c r="I23" s="32"/>
      <c r="J23" s="248"/>
    </row>
    <row r="24" spans="1:17" ht="15" customHeight="1" x14ac:dyDescent="0.35">
      <c r="A24" s="26" t="s">
        <v>95</v>
      </c>
      <c r="B24" s="27">
        <f>'3 in 10 Years - Workings'!J69</f>
        <v>0</v>
      </c>
      <c r="C24" s="28"/>
      <c r="E24" s="6"/>
      <c r="F24" s="25"/>
      <c r="H24" s="25"/>
      <c r="J24" s="25"/>
    </row>
    <row r="25" spans="1:17" ht="15.75" customHeight="1" thickBot="1" x14ac:dyDescent="0.4">
      <c r="A25" s="33" t="s">
        <v>57</v>
      </c>
      <c r="B25" s="34">
        <f>IF('3 in 10 Years - Workings'!J71&lt;&gt;"",'3 in 10 Years - Workings'!J71,IF('3 in 10 Years - Workings'!J72&lt;&gt;"",'3 in 10 Years - Workings'!J72,0))</f>
        <v>0</v>
      </c>
      <c r="C25" s="28"/>
      <c r="D25" s="35" t="s">
        <v>96</v>
      </c>
      <c r="E25" s="36" t="str">
        <f>IF('3 in 10 Years - Workings'!J73=0,"",'3 in 10 Years - Workings'!J73)</f>
        <v/>
      </c>
      <c r="F25" s="37">
        <f>ROUND(SUM((B20+B21+B22+B23+B24+B25)/3),2)</f>
        <v>0</v>
      </c>
      <c r="G25" s="38" t="s">
        <v>97</v>
      </c>
      <c r="H25" s="261">
        <f>IF(AND(D10&lt;=V66,D10&gt;V65),Q56,IF(AND(D10&lt;=V65,D10&gt;V64),N56,IF(AND(D10&lt;=V64,D10&gt;V63),K56,IF(AND(D10&lt;=V63,D10&gt;V62),H56,IF(AND(D10&lt;=V62,D10&gt;V61),E56,IF(AND(D10&lt;=V61,D10&gt;V60),B56,1))))))</f>
        <v>1</v>
      </c>
      <c r="I25" s="38" t="s">
        <v>98</v>
      </c>
      <c r="J25" s="39">
        <f>F25*H25</f>
        <v>0</v>
      </c>
    </row>
    <row r="26" spans="1:17" ht="15" customHeight="1" x14ac:dyDescent="0.35">
      <c r="A26" s="26" t="s">
        <v>99</v>
      </c>
      <c r="B26" s="27">
        <f>'3 in 10 Years - Workings'!J92</f>
        <v>0</v>
      </c>
      <c r="C26" s="28"/>
      <c r="D26" s="35"/>
      <c r="E26" s="36"/>
      <c r="F26" s="38"/>
      <c r="G26" s="38"/>
      <c r="H26" s="261"/>
      <c r="I26" s="35"/>
      <c r="J26" s="39"/>
    </row>
    <row r="27" spans="1:17" ht="15.75" customHeight="1" thickBot="1" x14ac:dyDescent="0.4">
      <c r="A27" s="30" t="s">
        <v>57</v>
      </c>
      <c r="B27" s="31">
        <f>IF('3 in 10 Years - Workings'!J94&lt;&gt;"",'3 in 10 Years - Workings'!J94,IF('3 in 10 Years - Workings'!J95&lt;&gt;"",'3 in 10 Years - Workings'!J95,0))</f>
        <v>0</v>
      </c>
      <c r="C27" s="28"/>
      <c r="D27" s="35" t="s">
        <v>100</v>
      </c>
      <c r="E27" s="36" t="str">
        <f>IF('3 in 10 Years - Workings'!J96=0,"",'3 in 10 Years - Workings'!J96)</f>
        <v/>
      </c>
      <c r="F27" s="37">
        <f>ROUND(SUM((B22+B23+B24+B25+B26+B27)/3),2)</f>
        <v>0</v>
      </c>
      <c r="G27" s="38" t="s">
        <v>97</v>
      </c>
      <c r="H27" s="261">
        <f>IF(AND(D10&lt;=V66,D10&gt;V65),Q57,IF(AND(D10&lt;=V65,D10&gt;V64),N57,IF(AND(D10&lt;=V64,D10&gt;V63),K57,IF(AND(D10&lt;=V63,D10&gt;V62),H57,IF(AND(D10&lt;=V62,D10&gt;V61),E57,IF(AND(D10&lt;=V61,D10&gt;V60),B57,1))))))</f>
        <v>1</v>
      </c>
      <c r="I27" s="38" t="s">
        <v>98</v>
      </c>
      <c r="J27" s="39">
        <f t="shared" ref="J27:J43" si="0">F27*H27</f>
        <v>0</v>
      </c>
    </row>
    <row r="28" spans="1:17" ht="15" customHeight="1" x14ac:dyDescent="0.35">
      <c r="A28" s="26" t="s">
        <v>101</v>
      </c>
      <c r="B28" s="27">
        <f>'3 in 10 Years - Workings'!J115</f>
        <v>0</v>
      </c>
      <c r="C28" s="28"/>
      <c r="D28" s="35"/>
      <c r="E28" s="36"/>
      <c r="F28" s="37"/>
      <c r="G28" s="38"/>
      <c r="H28" s="261"/>
      <c r="I28" s="35"/>
      <c r="J28" s="39"/>
    </row>
    <row r="29" spans="1:17" ht="15.75" customHeight="1" thickBot="1" x14ac:dyDescent="0.4">
      <c r="A29" s="30" t="s">
        <v>57</v>
      </c>
      <c r="B29" s="31">
        <f>IF('3 in 10 Years - Workings'!J117&lt;&gt;"",'3 in 10 Years - Workings'!J117,IF('3 in 10 Years - Workings'!J118&lt;&gt;"",'3 in 10 Years - Workings'!J118,0))</f>
        <v>0</v>
      </c>
      <c r="C29" s="28"/>
      <c r="D29" s="35" t="s">
        <v>102</v>
      </c>
      <c r="E29" s="36" t="str">
        <f>IF('3 in 10 Years - Workings'!J119=0,"",'3 in 10 Years - Workings'!J119)</f>
        <v/>
      </c>
      <c r="F29" s="37">
        <f>ROUND(SUM((B24+B25+B26+B27+B28+B29)/3),2)</f>
        <v>0</v>
      </c>
      <c r="G29" s="38" t="s">
        <v>97</v>
      </c>
      <c r="H29" s="261">
        <f>IF(AND(D10&lt;=V66,D10&gt;V65),Q58,IF(AND(D10&lt;=V65,D10&gt;V64),N58,IF(AND(D10&lt;=V64,D10&gt;V63),K58,IF(AND(D10&lt;=V63,D10&gt;V62),H58,IF(AND(D10&lt;=V62,D10&gt;V61),E58,IF(AND(D10&lt;=V61,D10&gt;V60),B58,1))))))</f>
        <v>1</v>
      </c>
      <c r="I29" s="38" t="s">
        <v>98</v>
      </c>
      <c r="J29" s="39">
        <f t="shared" si="0"/>
        <v>0</v>
      </c>
    </row>
    <row r="30" spans="1:17" ht="15" customHeight="1" x14ac:dyDescent="0.35">
      <c r="A30" s="26" t="s">
        <v>103</v>
      </c>
      <c r="B30" s="27">
        <f>'3 in 10 Years - Workings'!J138</f>
        <v>0</v>
      </c>
      <c r="C30" s="28"/>
      <c r="D30" s="35"/>
      <c r="E30" s="36"/>
      <c r="F30" s="37"/>
      <c r="G30" s="38"/>
      <c r="H30" s="261"/>
      <c r="I30" s="35"/>
      <c r="J30" s="39"/>
      <c r="L30" s="203" t="s">
        <v>104</v>
      </c>
      <c r="M30" s="204"/>
      <c r="N30" s="204"/>
      <c r="O30" s="204"/>
      <c r="P30" s="204"/>
      <c r="Q30" s="205"/>
    </row>
    <row r="31" spans="1:17" ht="15.75" customHeight="1" thickBot="1" x14ac:dyDescent="0.4">
      <c r="A31" s="30" t="s">
        <v>57</v>
      </c>
      <c r="B31" s="31">
        <f>IF('3 in 10 Years - Workings'!J140&lt;&gt;"",'3 in 10 Years - Workings'!J140,IF('3 in 10 Years - Workings'!J141&lt;&gt;"",'3 in 10 Years - Workings'!J141,0))</f>
        <v>0</v>
      </c>
      <c r="C31" s="28"/>
      <c r="D31" s="35" t="s">
        <v>105</v>
      </c>
      <c r="E31" s="36" t="str">
        <f>IF('3 in 10 Years - Workings'!J142=0,"",'3 in 10 Years - Workings'!J142)</f>
        <v/>
      </c>
      <c r="F31" s="37">
        <f>ROUND(SUM((B26+B27+B28+B29+B30+B31)/3),2)</f>
        <v>0</v>
      </c>
      <c r="G31" s="38" t="s">
        <v>97</v>
      </c>
      <c r="H31" s="261">
        <f>IF(AND(D10&lt;=V66,D10&gt;V65),Q59,IF(AND(D10&lt;=V65,D10&gt;V64),N59,IF(AND(D10&lt;=V64,D10&gt;V63),K59,IF(AND(D10&lt;=V63,D10&gt;V62),H59,IF(AND(D10&lt;=V62,D10&gt;V61),E59,IF(AND(D10&lt;=V61,D10&gt;V60),B59,1))))))</f>
        <v>1</v>
      </c>
      <c r="I31" s="38" t="s">
        <v>98</v>
      </c>
      <c r="J31" s="39">
        <f t="shared" si="0"/>
        <v>0</v>
      </c>
      <c r="L31" s="209"/>
      <c r="M31" s="210"/>
      <c r="N31" s="210"/>
      <c r="O31" s="210"/>
      <c r="P31" s="210"/>
      <c r="Q31" s="211"/>
    </row>
    <row r="32" spans="1:17" ht="15" customHeight="1" thickBot="1" x14ac:dyDescent="0.4">
      <c r="A32" s="26" t="s">
        <v>106</v>
      </c>
      <c r="B32" s="27">
        <f>'3 in 10 Years - Workings'!J161</f>
        <v>0</v>
      </c>
      <c r="C32" s="28"/>
      <c r="D32" s="35"/>
      <c r="E32" s="36"/>
      <c r="F32" s="37"/>
      <c r="G32" s="38"/>
      <c r="H32" s="261"/>
      <c r="I32" s="35"/>
      <c r="J32" s="39"/>
      <c r="L32" s="255" t="s">
        <v>61</v>
      </c>
      <c r="M32" s="256"/>
      <c r="N32" s="257" t="s">
        <v>107</v>
      </c>
      <c r="O32" s="258"/>
      <c r="P32" s="253" t="s">
        <v>108</v>
      </c>
      <c r="Q32" s="254"/>
    </row>
    <row r="33" spans="1:17" ht="15.75" customHeight="1" thickBot="1" x14ac:dyDescent="0.4">
      <c r="A33" s="30" t="s">
        <v>57</v>
      </c>
      <c r="B33" s="31">
        <f>IF('3 in 10 Years - Workings'!J163&lt;&gt;"",'3 in 10 Years - Workings'!J163,IF('3 in 10 Years - Workings'!J164&lt;&gt;"",'3 in 10 Years - Workings'!J164,0))</f>
        <v>0</v>
      </c>
      <c r="C33" s="28"/>
      <c r="D33" s="35" t="s">
        <v>109</v>
      </c>
      <c r="E33" s="36" t="str">
        <f>IF('3 in 10 Years - Workings'!J165=0,"",'3 in 10 Years - Workings'!J165)</f>
        <v/>
      </c>
      <c r="F33" s="37">
        <f>ROUND(SUM((B28+B29+B30+B31+B32+B33)/3),2)</f>
        <v>0</v>
      </c>
      <c r="G33" s="38" t="s">
        <v>97</v>
      </c>
      <c r="H33" s="261">
        <f>IF(AND(D10&lt;=V66,D10&gt;V65),Q60,IF(AND(D10&lt;=V65,D10&gt;V64),N60,IF(AND(D10&lt;=V64,D10&gt;V63),K60,IF(AND(D10&lt;=V63,D10&gt;V62),H60,IF(AND(D10&lt;=V62,D10&gt;V61),E60,IF(AND(D10&lt;=V61,D10&gt;V60),B60,1))))))</f>
        <v>1</v>
      </c>
      <c r="I33" s="38" t="s">
        <v>98</v>
      </c>
      <c r="J33" s="39">
        <f t="shared" si="0"/>
        <v>0</v>
      </c>
      <c r="L33" s="219" t="str">
        <f>IF(N33=J25,E25,IF(N33=J27,E27,IF(N33=J29,E29,IF(N33=J31,E31,IF(N33=J33,E33,IF(N33=J35,E35,IF(N33=J37,E37,IF(N33=J39,E39,IF(N33=J41,E41,IF(N33=J43,E43,IF(N33=J45,E45,0)))))))))))</f>
        <v/>
      </c>
      <c r="M33" s="259"/>
      <c r="N33" s="249">
        <f>MAX(J25:J45)</f>
        <v>0</v>
      </c>
      <c r="O33" s="250"/>
      <c r="P33" s="213">
        <f>IF(N33=J25,F25,IF(N33=J27,F27,IF(N33=J29,F29,IF(N33=J31,F31,IF(N33=J33,F33,IF(N33=J35,F35,IF(N33=J37,F37,IF(N33=J39,F39,IF(N33=J41,F41,IF(N33=J43,F43,0))))))))))</f>
        <v>0</v>
      </c>
      <c r="Q33" s="214"/>
    </row>
    <row r="34" spans="1:17" ht="16" thickBot="1" x14ac:dyDescent="0.4">
      <c r="A34" s="26" t="s">
        <v>110</v>
      </c>
      <c r="B34" s="27">
        <f>'3 in 10 Years - Workings'!J184</f>
        <v>0</v>
      </c>
      <c r="C34" s="28"/>
      <c r="D34" s="35"/>
      <c r="E34" s="36"/>
      <c r="F34" s="37"/>
      <c r="G34" s="38"/>
      <c r="H34" s="261"/>
      <c r="I34" s="35"/>
      <c r="J34" s="39"/>
      <c r="L34" s="223"/>
      <c r="M34" s="260"/>
      <c r="N34" s="251"/>
      <c r="O34" s="252"/>
      <c r="P34" s="217"/>
      <c r="Q34" s="218"/>
    </row>
    <row r="35" spans="1:17" ht="16" thickBot="1" x14ac:dyDescent="0.4">
      <c r="A35" s="30" t="s">
        <v>57</v>
      </c>
      <c r="B35" s="31">
        <f>IF('3 in 10 Years - Workings'!J186&lt;&gt;"",'3 in 10 Years - Workings'!J186,IF('3 in 10 Years - Workings'!J187&lt;&gt;"",'3 in 10 Years - Workings'!J187,0))</f>
        <v>0</v>
      </c>
      <c r="C35" s="28"/>
      <c r="D35" s="35" t="s">
        <v>111</v>
      </c>
      <c r="E35" s="36" t="str">
        <f>IF('3 in 10 Years - Workings'!J188=0,"",'3 in 10 Years - Workings'!J188)</f>
        <v/>
      </c>
      <c r="F35" s="37">
        <f>ROUND(SUM((B30+B31+B32+B33+B34+B35)/3),2)</f>
        <v>0</v>
      </c>
      <c r="G35" s="38" t="s">
        <v>97</v>
      </c>
      <c r="H35" s="261">
        <f>IF(AND(D10&lt;=V66,D10&gt;V65),Q61,IF(AND(D10&lt;=V65,D10&gt;V64),N61,IF(AND(D10&lt;=V64,D10&gt;V63),K61,IF(AND(D10&lt;=V63,D10&gt;V62),H61,IF(AND(D10&lt;=V62,D10&gt;V61),E61,IF(AND(D10&lt;=V61,D10&gt;V60),B61,1))))))</f>
        <v>1</v>
      </c>
      <c r="I35" s="38" t="s">
        <v>98</v>
      </c>
      <c r="J35" s="39">
        <f t="shared" si="0"/>
        <v>0</v>
      </c>
    </row>
    <row r="36" spans="1:17" x14ac:dyDescent="0.35">
      <c r="A36" s="26" t="s">
        <v>112</v>
      </c>
      <c r="B36" s="27">
        <f>'3 in 10 Years - Workings'!J207</f>
        <v>0</v>
      </c>
      <c r="C36" s="28"/>
      <c r="D36" s="35"/>
      <c r="E36" s="36"/>
      <c r="F36" s="37"/>
      <c r="G36" s="38"/>
      <c r="H36" s="261"/>
      <c r="I36" s="35"/>
      <c r="J36" s="39"/>
    </row>
    <row r="37" spans="1:17" ht="16" thickBot="1" x14ac:dyDescent="0.4">
      <c r="A37" s="30" t="s">
        <v>57</v>
      </c>
      <c r="B37" s="31">
        <f>IF('3 in 10 Years - Workings'!J209&lt;&gt;"",'3 in 10 Years - Workings'!J209,IF('3 in 10 Years - Workings'!J210&lt;&gt;"",'3 in 10 Years - Workings'!J210,0))</f>
        <v>0</v>
      </c>
      <c r="C37" s="28"/>
      <c r="D37" s="35" t="s">
        <v>113</v>
      </c>
      <c r="E37" s="36" t="str">
        <f>IF('3 in 10 Years - Workings'!J211=0,"",'3 in 10 Years - Workings'!J211)</f>
        <v/>
      </c>
      <c r="F37" s="37">
        <f>ROUND(SUM((B32+B33+B34+B35+B36+B37)/3),2)</f>
        <v>0</v>
      </c>
      <c r="G37" s="38" t="s">
        <v>97</v>
      </c>
      <c r="H37" s="261">
        <f>IF(AND(D10&lt;=V66,D10&gt;V65),Q62,IF(AND(D10&lt;=V65,D10&gt;V64),N62,IF(AND(D10&lt;=V64,D10&gt;V63),K62,IF(AND(D10&lt;=V63,D10&gt;V62),H62,IF(AND(D10&lt;=V62,D10&gt;V61),E62,IF(AND(D10&lt;=V61,D10&gt;V60),B62,1))))))</f>
        <v>1</v>
      </c>
      <c r="I37" s="38" t="s">
        <v>98</v>
      </c>
      <c r="J37" s="39">
        <f t="shared" si="0"/>
        <v>0</v>
      </c>
    </row>
    <row r="38" spans="1:17" x14ac:dyDescent="0.35">
      <c r="A38" s="26" t="s">
        <v>114</v>
      </c>
      <c r="B38" s="27">
        <f>'3 in 10 Years - Workings'!J230</f>
        <v>0</v>
      </c>
      <c r="C38" s="28"/>
      <c r="D38" s="35"/>
      <c r="E38" s="36"/>
      <c r="F38" s="37"/>
      <c r="G38" s="38"/>
      <c r="H38" s="261"/>
      <c r="I38" s="35"/>
      <c r="J38" s="39"/>
    </row>
    <row r="39" spans="1:17" ht="16" thickBot="1" x14ac:dyDescent="0.4">
      <c r="A39" s="30" t="s">
        <v>57</v>
      </c>
      <c r="B39" s="31">
        <f>IF('3 in 10 Years - Workings'!J232&lt;&gt;"",'3 in 10 Years - Workings'!J232,IF('3 in 10 Years - Workings'!J233&lt;&gt;"",'3 in 10 Years - Workings'!J233,0))</f>
        <v>0</v>
      </c>
      <c r="C39" s="28"/>
      <c r="D39" s="35" t="s">
        <v>115</v>
      </c>
      <c r="E39" s="36" t="str">
        <f>IF('3 in 10 Years - Workings'!J234=0,"",'3 in 10 Years - Workings'!J234)</f>
        <v/>
      </c>
      <c r="F39" s="37">
        <f>ROUND(SUM((B34+B35+B36+B37+B38+B39)/3),2)</f>
        <v>0</v>
      </c>
      <c r="G39" s="38" t="s">
        <v>97</v>
      </c>
      <c r="H39" s="261">
        <f>IF(AND(D10&lt;=V66,D10&gt;V65),Q63,IF(AND(D10&lt;=V65,D10&gt;V64),N63,IF(AND(D10&lt;=V64,D10&gt;V63),K63,IF(AND(D10&lt;=V63,D10&gt;V62),H63,IF(AND(D10&lt;=V62,D10&gt;V61),E63,IF(AND(D10&lt;=V61,D10&gt;V60),B63,1))))))</f>
        <v>1</v>
      </c>
      <c r="I39" s="38" t="s">
        <v>98</v>
      </c>
      <c r="J39" s="39">
        <f t="shared" si="0"/>
        <v>0</v>
      </c>
    </row>
    <row r="40" spans="1:17" x14ac:dyDescent="0.35">
      <c r="A40" s="26" t="s">
        <v>116</v>
      </c>
      <c r="B40" s="27">
        <f>'3 in 10 Years - Workings'!J253</f>
        <v>0</v>
      </c>
      <c r="C40" s="28"/>
      <c r="D40" s="35"/>
      <c r="E40" s="36"/>
      <c r="F40" s="37"/>
      <c r="G40" s="38"/>
      <c r="H40" s="261"/>
      <c r="I40" s="35"/>
      <c r="J40" s="39"/>
    </row>
    <row r="41" spans="1:17" ht="16" thickBot="1" x14ac:dyDescent="0.4">
      <c r="A41" s="30" t="s">
        <v>57</v>
      </c>
      <c r="B41" s="31">
        <f>IF('3 in 10 Years - Workings'!J255&lt;&gt;"",'3 in 10 Years - Workings'!J255,IF('3 in 10 Years - Workings'!J256&lt;&gt;"",'3 in 10 Years - Workings'!J256,0))</f>
        <v>0</v>
      </c>
      <c r="C41" s="28"/>
      <c r="D41" s="35" t="s">
        <v>117</v>
      </c>
      <c r="E41" s="36" t="str">
        <f>IF('3 in 10 Years - Workings'!J257=0,"",'3 in 10 Years - Workings'!J257)</f>
        <v/>
      </c>
      <c r="F41" s="37">
        <f>ROUND(SUM((B36+B37+B38+B39+B40+B41)/3),2)</f>
        <v>0</v>
      </c>
      <c r="G41" s="38" t="s">
        <v>97</v>
      </c>
      <c r="H41" s="261">
        <f>IF(AND(D10&lt;=V66,D10&gt;V65),Q64,IF(AND(D10&lt;=V65,D10&gt;V64),N64,IF(AND(D10&lt;=V64,D10&gt;V63),K64,IF(AND(D10&lt;=V63,D10&gt;V62),H64,IF(AND(D10&lt;=V62,D10&gt;V61),E64,IF(AND(D10&lt;=V61,D10&gt;V60),B64,1))))))</f>
        <v>1</v>
      </c>
      <c r="I41" s="38" t="s">
        <v>98</v>
      </c>
      <c r="J41" s="39">
        <f t="shared" si="0"/>
        <v>0</v>
      </c>
    </row>
    <row r="42" spans="1:17" x14ac:dyDescent="0.35">
      <c r="A42" s="26" t="s">
        <v>118</v>
      </c>
      <c r="B42" s="27">
        <f>'3 in 10 Years - Workings'!J276</f>
        <v>0</v>
      </c>
      <c r="C42" s="28"/>
      <c r="D42" s="35"/>
      <c r="E42" s="36"/>
      <c r="F42" s="40"/>
      <c r="G42" s="38"/>
      <c r="H42" s="261"/>
      <c r="I42" s="35"/>
      <c r="J42" s="39"/>
    </row>
    <row r="43" spans="1:17" ht="16" thickBot="1" x14ac:dyDescent="0.4">
      <c r="A43" s="30" t="s">
        <v>57</v>
      </c>
      <c r="B43" s="31">
        <f>IF('3 in 10 Years - Workings'!J278&lt;&gt;"",'3 in 10 Years - Workings'!J278,IF('3 in 10 Years - Workings'!J279&lt;&gt;"",'3 in 10 Years - Workings'!J279,0))</f>
        <v>0</v>
      </c>
      <c r="C43" s="28"/>
      <c r="D43" s="8" t="s">
        <v>119</v>
      </c>
      <c r="E43" s="36" t="str">
        <f>IF('3 in 10 Years - Workings'!J280=0,"",'3 in 10 Years - Workings'!J280)</f>
        <v/>
      </c>
      <c r="F43" s="40">
        <f>ROUND(SUM((B38+B39+B40+B41+B42+B43)/3),2)</f>
        <v>0</v>
      </c>
      <c r="G43" s="38" t="s">
        <v>97</v>
      </c>
      <c r="H43" s="261">
        <f>IF(AND($D$10&lt;=$V$66,$D$10&gt;$V$65),Q65,IF(AND($D$10&lt;=$V$65,$D$10&gt;$V$64),N65,IF(AND($D$10&lt;=$V$64,$D$10&gt;$V$63),K65,IF(AND($D$10&lt;=$V$63,$D$10&gt;$V$62),H65,IF(AND($D$10&lt;=$V$62,$D$10&gt;$V$61),E65,IF(AND($D$10&lt;=$V$61,$D$10&gt;$V$60),B65,1))))))</f>
        <v>1</v>
      </c>
      <c r="I43" s="38" t="s">
        <v>98</v>
      </c>
      <c r="J43" s="39">
        <f t="shared" si="0"/>
        <v>0</v>
      </c>
    </row>
    <row r="44" spans="1:17" x14ac:dyDescent="0.35">
      <c r="A44" s="26" t="s">
        <v>120</v>
      </c>
      <c r="B44" s="27">
        <f>'3 in 10 Years - Workings'!J299</f>
        <v>0</v>
      </c>
      <c r="C44" s="28"/>
      <c r="D44" s="35"/>
      <c r="E44" s="36"/>
      <c r="F44" s="40"/>
      <c r="G44" s="38"/>
      <c r="H44" s="261"/>
      <c r="I44" s="35"/>
      <c r="J44" s="39"/>
    </row>
    <row r="45" spans="1:17" ht="16" thickBot="1" x14ac:dyDescent="0.4">
      <c r="A45" s="30" t="s">
        <v>57</v>
      </c>
      <c r="B45" s="31">
        <f>IF('3 in 10 Years - Workings'!J301&lt;&gt;"",'3 in 10 Years - Workings'!J301,IF('3 in 10 Years - Workings'!J302&lt;&gt;"",'3 in 10 Years - Workings'!J302,0))</f>
        <v>0</v>
      </c>
      <c r="C45" s="28"/>
      <c r="D45" s="8" t="s">
        <v>121</v>
      </c>
      <c r="E45" s="36" t="str">
        <f>IF('3 in 10 Years - Workings'!J303=0,"",'3 in 10 Years - Workings'!J303)</f>
        <v/>
      </c>
      <c r="F45" s="40">
        <f>ROUND(SUM((B40+B41+B42+B43+B44+B45)/3),2)</f>
        <v>0</v>
      </c>
      <c r="G45" s="38" t="s">
        <v>97</v>
      </c>
      <c r="H45" s="261">
        <v>1</v>
      </c>
      <c r="I45" s="38" t="s">
        <v>98</v>
      </c>
      <c r="J45" s="39">
        <f t="shared" ref="J45" si="1">F45*H45</f>
        <v>0</v>
      </c>
    </row>
    <row r="46" spans="1:17" x14ac:dyDescent="0.35">
      <c r="G46" s="35"/>
    </row>
    <row r="47" spans="1:17" x14ac:dyDescent="0.35">
      <c r="G47" s="35"/>
    </row>
    <row r="48" spans="1:17" hidden="1" x14ac:dyDescent="0.35">
      <c r="G48" s="35"/>
    </row>
    <row r="49" spans="1:22" hidden="1" x14ac:dyDescent="0.35">
      <c r="S49" s="41"/>
      <c r="T49" s="42"/>
    </row>
    <row r="50" spans="1:22" hidden="1" x14ac:dyDescent="0.35">
      <c r="S50" s="41"/>
      <c r="T50" s="42"/>
      <c r="V50" s="22"/>
    </row>
    <row r="51" spans="1:22" hidden="1" x14ac:dyDescent="0.35">
      <c r="S51" s="41"/>
      <c r="T51" s="42"/>
      <c r="V51" s="22"/>
    </row>
    <row r="52" spans="1:22" hidden="1" x14ac:dyDescent="0.35">
      <c r="A52" s="38">
        <v>2019</v>
      </c>
      <c r="B52" s="38"/>
      <c r="C52" s="38"/>
      <c r="D52" s="38">
        <v>2020</v>
      </c>
      <c r="E52" s="38"/>
      <c r="F52" s="38"/>
      <c r="G52" s="38">
        <v>2021</v>
      </c>
      <c r="H52" s="38"/>
      <c r="I52" s="38"/>
      <c r="J52" s="38">
        <v>2022</v>
      </c>
      <c r="K52" s="38"/>
      <c r="L52" s="38"/>
      <c r="M52" s="38">
        <v>2023</v>
      </c>
      <c r="N52" s="35"/>
      <c r="P52" s="38">
        <v>2024</v>
      </c>
      <c r="Q52" s="35"/>
      <c r="S52" s="41"/>
      <c r="T52" s="42"/>
    </row>
    <row r="53" spans="1:22" hidden="1" x14ac:dyDescent="0.35">
      <c r="A53" s="44" t="s">
        <v>122</v>
      </c>
      <c r="B53" s="35" t="s">
        <v>123</v>
      </c>
      <c r="C53" s="35"/>
      <c r="D53" s="44" t="s">
        <v>122</v>
      </c>
      <c r="E53" s="35" t="s">
        <v>123</v>
      </c>
      <c r="F53" s="35"/>
      <c r="G53" s="44" t="s">
        <v>122</v>
      </c>
      <c r="H53" s="35" t="s">
        <v>123</v>
      </c>
      <c r="I53" s="35"/>
      <c r="J53" s="44" t="s">
        <v>122</v>
      </c>
      <c r="K53" s="35" t="s">
        <v>123</v>
      </c>
      <c r="L53" s="35"/>
      <c r="M53" s="44" t="s">
        <v>122</v>
      </c>
      <c r="N53" s="35" t="s">
        <v>123</v>
      </c>
      <c r="P53" s="44" t="s">
        <v>122</v>
      </c>
      <c r="Q53" s="35" t="s">
        <v>123</v>
      </c>
      <c r="S53" s="41"/>
      <c r="T53" s="42"/>
    </row>
    <row r="54" spans="1:22" hidden="1" x14ac:dyDescent="0.35">
      <c r="A54" s="41">
        <v>39172</v>
      </c>
      <c r="B54" s="41"/>
      <c r="C54" s="41"/>
      <c r="D54" s="41">
        <v>39538</v>
      </c>
      <c r="E54" s="41"/>
      <c r="F54" s="41"/>
      <c r="G54" s="41">
        <v>39903</v>
      </c>
      <c r="H54" s="41"/>
      <c r="I54" s="41"/>
      <c r="J54" s="41">
        <v>40268</v>
      </c>
      <c r="K54" s="41"/>
      <c r="L54" s="41"/>
      <c r="M54" s="41">
        <v>40633</v>
      </c>
      <c r="N54" s="41"/>
      <c r="P54" s="41">
        <v>40999</v>
      </c>
      <c r="Q54" s="41"/>
      <c r="S54" s="41"/>
      <c r="T54" s="42"/>
    </row>
    <row r="55" spans="1:22" hidden="1" x14ac:dyDescent="0.35">
      <c r="A55" s="41">
        <v>39538</v>
      </c>
      <c r="B55" s="165"/>
      <c r="D55" s="41">
        <v>39903</v>
      </c>
      <c r="E55" s="165"/>
      <c r="G55" s="41">
        <v>40268</v>
      </c>
      <c r="H55" s="165"/>
      <c r="J55" s="41">
        <v>40633</v>
      </c>
      <c r="K55" s="164"/>
      <c r="M55" s="41">
        <v>40999</v>
      </c>
      <c r="N55" s="46"/>
      <c r="P55" s="41">
        <v>41364</v>
      </c>
      <c r="Q55" s="46"/>
      <c r="S55" s="41"/>
      <c r="T55" s="42"/>
    </row>
    <row r="56" spans="1:22" hidden="1" x14ac:dyDescent="0.35">
      <c r="A56" s="41">
        <v>39903</v>
      </c>
      <c r="B56" s="46">
        <v>1.227255</v>
      </c>
      <c r="D56" s="41">
        <v>40268</v>
      </c>
      <c r="E56" s="46">
        <v>1.2481180000000001</v>
      </c>
      <c r="G56" s="41">
        <v>40633</v>
      </c>
      <c r="H56" s="46">
        <v>1.216642</v>
      </c>
      <c r="J56" s="41">
        <v>40999</v>
      </c>
      <c r="K56" s="46">
        <v>1.1923999999999999</v>
      </c>
      <c r="M56" s="41">
        <v>41364</v>
      </c>
      <c r="N56" s="46">
        <v>1.2845</v>
      </c>
      <c r="P56" s="41">
        <v>41729</v>
      </c>
      <c r="Q56" s="46">
        <v>1.3345550283823999</v>
      </c>
      <c r="S56" s="41"/>
      <c r="T56" s="42"/>
    </row>
    <row r="57" spans="1:22" hidden="1" x14ac:dyDescent="0.35">
      <c r="A57" s="41">
        <v>40268</v>
      </c>
      <c r="B57" s="46">
        <v>1.2272550056517</v>
      </c>
      <c r="C57" s="46"/>
      <c r="D57" s="41">
        <v>40633</v>
      </c>
      <c r="E57" s="46">
        <v>1.2105900492133572</v>
      </c>
      <c r="F57" s="46"/>
      <c r="G57" s="41">
        <v>40999</v>
      </c>
      <c r="H57" s="46">
        <v>1.156504</v>
      </c>
      <c r="I57" s="46"/>
      <c r="J57" s="41">
        <v>41364</v>
      </c>
      <c r="K57" s="46">
        <v>1.1666888790000001</v>
      </c>
      <c r="L57" s="46"/>
      <c r="M57" s="41">
        <v>41729</v>
      </c>
      <c r="N57" s="46">
        <v>1.2507999999999999</v>
      </c>
      <c r="P57" s="41">
        <v>42094</v>
      </c>
      <c r="Q57" s="46">
        <v>1.3187302651999999</v>
      </c>
      <c r="S57" s="45"/>
      <c r="T57" s="42"/>
    </row>
    <row r="58" spans="1:22" hidden="1" x14ac:dyDescent="0.35">
      <c r="A58" s="41">
        <v>40633</v>
      </c>
      <c r="B58" s="46">
        <v>1.1903540306916001</v>
      </c>
      <c r="C58" s="46"/>
      <c r="D58" s="41">
        <v>40999</v>
      </c>
      <c r="E58" s="46">
        <v>1.1507509973336074</v>
      </c>
      <c r="F58" s="46"/>
      <c r="G58" s="41">
        <v>41364</v>
      </c>
      <c r="H58" s="46">
        <v>1.1316090000000001</v>
      </c>
      <c r="I58" s="46"/>
      <c r="J58" s="41">
        <v>41729</v>
      </c>
      <c r="K58" s="46">
        <v>1.1360166289999998</v>
      </c>
      <c r="L58" s="46"/>
      <c r="M58" s="41">
        <v>42094</v>
      </c>
      <c r="N58" s="46">
        <v>1.2359</v>
      </c>
      <c r="P58" s="41">
        <v>42460</v>
      </c>
      <c r="Q58" s="46">
        <v>1.3187302651990001</v>
      </c>
      <c r="S58" s="45"/>
      <c r="T58" s="43"/>
    </row>
    <row r="59" spans="1:22" hidden="1" x14ac:dyDescent="0.35">
      <c r="A59" s="41">
        <v>40999</v>
      </c>
      <c r="B59" s="46">
        <v>1.1315152382828</v>
      </c>
      <c r="C59" s="46"/>
      <c r="D59" s="41">
        <v>41364</v>
      </c>
      <c r="E59" s="46">
        <v>1.1259794494181374</v>
      </c>
      <c r="F59" s="46"/>
      <c r="G59" s="41">
        <v>41729</v>
      </c>
      <c r="H59" s="46">
        <v>1.1018589999999999</v>
      </c>
      <c r="I59" s="46"/>
      <c r="J59" s="41">
        <v>42094</v>
      </c>
      <c r="K59" s="46">
        <v>1.1225455829999997</v>
      </c>
      <c r="L59" s="46"/>
      <c r="M59" s="41">
        <v>42460</v>
      </c>
      <c r="N59" s="46">
        <v>1.2359</v>
      </c>
      <c r="P59" s="41">
        <v>42825</v>
      </c>
      <c r="Q59" s="46">
        <v>1.3025044194045001</v>
      </c>
      <c r="S59" s="45"/>
      <c r="T59" s="43"/>
    </row>
    <row r="60" spans="1:22" hidden="1" x14ac:dyDescent="0.35">
      <c r="A60" s="41">
        <v>41364</v>
      </c>
      <c r="B60" s="46">
        <v>1.1071577673727999</v>
      </c>
      <c r="C60" s="46"/>
      <c r="D60" s="41">
        <v>41729</v>
      </c>
      <c r="E60" s="46">
        <v>1.0963772633088</v>
      </c>
      <c r="F60" s="46"/>
      <c r="G60" s="41">
        <v>42094</v>
      </c>
      <c r="H60" s="46">
        <v>1.0887929999999999</v>
      </c>
      <c r="I60" s="46"/>
      <c r="J60" s="41">
        <v>42460</v>
      </c>
      <c r="K60" s="46">
        <v>1.1225455829999997</v>
      </c>
      <c r="L60" s="46"/>
      <c r="M60" s="41">
        <v>42825</v>
      </c>
      <c r="N60" s="46">
        <v>1.2237</v>
      </c>
      <c r="P60" s="41">
        <v>43190</v>
      </c>
      <c r="Q60" s="46">
        <v>1.2237</v>
      </c>
      <c r="S60" s="45"/>
      <c r="T60" s="43"/>
      <c r="V60" s="22">
        <v>43199</v>
      </c>
    </row>
    <row r="61" spans="1:22" hidden="1" x14ac:dyDescent="0.35">
      <c r="A61" s="41">
        <v>41729</v>
      </c>
      <c r="B61" s="46">
        <v>1.0780504064</v>
      </c>
      <c r="C61" s="46"/>
      <c r="D61" s="41">
        <v>42094</v>
      </c>
      <c r="E61" s="46">
        <v>1.0833767424</v>
      </c>
      <c r="F61" s="46"/>
      <c r="G61" s="41">
        <v>42460</v>
      </c>
      <c r="H61" s="46">
        <v>1.0887929999999999</v>
      </c>
      <c r="I61" s="46"/>
      <c r="J61" s="41">
        <v>42825</v>
      </c>
      <c r="K61" s="46">
        <v>1.1114314030000001</v>
      </c>
      <c r="L61" s="46"/>
      <c r="M61" s="41">
        <v>43190</v>
      </c>
      <c r="N61" s="46">
        <v>1.1879999999999999</v>
      </c>
      <c r="P61" s="41">
        <v>43555</v>
      </c>
      <c r="Q61" s="46">
        <v>1.2379337928153</v>
      </c>
      <c r="S61" s="45"/>
      <c r="T61" s="43"/>
      <c r="V61" s="22">
        <v>43563</v>
      </c>
    </row>
    <row r="62" spans="1:22" hidden="1" x14ac:dyDescent="0.35">
      <c r="A62" s="41">
        <v>42094</v>
      </c>
      <c r="B62" s="46">
        <v>1.0652672000000001</v>
      </c>
      <c r="C62" s="46"/>
      <c r="D62" s="41">
        <v>42460</v>
      </c>
      <c r="E62" s="46">
        <v>1.0833767424</v>
      </c>
      <c r="F62" s="46"/>
      <c r="G62" s="41">
        <v>42825</v>
      </c>
      <c r="H62" s="46">
        <v>1.0780130000000001</v>
      </c>
      <c r="I62" s="46"/>
      <c r="J62" s="41">
        <v>43190</v>
      </c>
      <c r="K62" s="46">
        <v>1.079060065</v>
      </c>
      <c r="L62" s="46"/>
      <c r="M62" s="41">
        <v>43555</v>
      </c>
      <c r="N62" s="46">
        <v>1.1601999999999999</v>
      </c>
      <c r="P62" s="41">
        <v>43921</v>
      </c>
      <c r="Q62" s="46">
        <v>1.2172407008849999</v>
      </c>
      <c r="S62" s="45"/>
      <c r="T62" s="43"/>
      <c r="V62" s="22">
        <v>43927</v>
      </c>
    </row>
    <row r="63" spans="1:22" hidden="1" x14ac:dyDescent="0.35">
      <c r="A63" s="41">
        <v>42460</v>
      </c>
      <c r="B63" s="46">
        <v>1.0652672000000001</v>
      </c>
      <c r="C63" s="46"/>
      <c r="D63" s="41">
        <v>42825</v>
      </c>
      <c r="E63" s="46">
        <v>1.07265024</v>
      </c>
      <c r="F63" s="46"/>
      <c r="G63" s="41">
        <v>43190</v>
      </c>
      <c r="H63" s="46">
        <v>1.0466150000000001</v>
      </c>
      <c r="I63" s="46"/>
      <c r="J63" s="41">
        <v>43555</v>
      </c>
      <c r="K63" s="46">
        <v>1.0537696349999999</v>
      </c>
      <c r="L63" s="46"/>
      <c r="M63" s="41">
        <v>43921</v>
      </c>
      <c r="N63" s="166">
        <v>1.1408</v>
      </c>
      <c r="P63" s="41">
        <v>44286</v>
      </c>
      <c r="Q63" s="166">
        <v>1.2111847769999999</v>
      </c>
      <c r="S63" s="45"/>
      <c r="T63" s="43"/>
      <c r="V63" s="22">
        <v>44298</v>
      </c>
    </row>
    <row r="64" spans="1:22" hidden="1" x14ac:dyDescent="0.35">
      <c r="A64" s="41">
        <v>42825</v>
      </c>
      <c r="B64" s="46">
        <v>1.0547200000000001</v>
      </c>
      <c r="C64" s="46"/>
      <c r="D64" s="41">
        <v>43190</v>
      </c>
      <c r="E64" s="46">
        <v>1.0414079999999999</v>
      </c>
      <c r="F64" s="46"/>
      <c r="G64" s="41">
        <v>43555</v>
      </c>
      <c r="H64" s="46">
        <v>1.0220849999999999</v>
      </c>
      <c r="I64" s="46"/>
      <c r="J64" s="41">
        <v>43921</v>
      </c>
      <c r="K64" s="166">
        <v>1.0361549999999997</v>
      </c>
      <c r="L64" s="46"/>
      <c r="M64" s="41">
        <v>44286</v>
      </c>
      <c r="N64" s="46">
        <v>1.1351</v>
      </c>
      <c r="P64" s="41">
        <v>44651</v>
      </c>
      <c r="Q64" s="46">
        <v>1.1747669999999999</v>
      </c>
      <c r="S64" s="45"/>
      <c r="T64" s="43"/>
      <c r="V64" s="22">
        <v>44662</v>
      </c>
    </row>
    <row r="65" spans="1:22" hidden="1" x14ac:dyDescent="0.35">
      <c r="A65" s="41">
        <v>43190</v>
      </c>
      <c r="B65" s="166">
        <v>1.024</v>
      </c>
      <c r="C65" s="46"/>
      <c r="D65" s="45">
        <v>43555</v>
      </c>
      <c r="E65" s="166">
        <v>1.0169999999999999</v>
      </c>
      <c r="F65" s="46"/>
      <c r="G65" s="41">
        <v>43921</v>
      </c>
      <c r="H65" s="166">
        <v>1.0049999999999999</v>
      </c>
      <c r="I65" s="46"/>
      <c r="J65" s="41">
        <v>44286</v>
      </c>
      <c r="K65" s="46">
        <v>1.0309999999999999</v>
      </c>
      <c r="L65" s="46"/>
      <c r="M65" s="41">
        <v>44651</v>
      </c>
      <c r="N65" s="46">
        <v>1.101</v>
      </c>
      <c r="P65" s="41">
        <v>45016</v>
      </c>
      <c r="Q65" s="46">
        <v>1.0669999999999999</v>
      </c>
      <c r="S65" s="45"/>
      <c r="T65" s="43"/>
      <c r="V65" s="22">
        <v>45026</v>
      </c>
    </row>
    <row r="66" spans="1:22" hidden="1" x14ac:dyDescent="0.35">
      <c r="A66" s="45">
        <v>43555</v>
      </c>
      <c r="B66" s="46">
        <v>1</v>
      </c>
      <c r="C66" s="47"/>
      <c r="D66" s="45">
        <v>43921</v>
      </c>
      <c r="E66" s="46">
        <v>1</v>
      </c>
      <c r="F66" s="46"/>
      <c r="G66" s="41">
        <v>44286</v>
      </c>
      <c r="H66" s="46">
        <v>1</v>
      </c>
      <c r="I66" s="46"/>
      <c r="J66" s="41">
        <v>44651</v>
      </c>
      <c r="K66" s="46">
        <v>1</v>
      </c>
      <c r="L66" s="46"/>
      <c r="M66" s="41">
        <v>45016</v>
      </c>
      <c r="N66" s="46">
        <v>1</v>
      </c>
      <c r="P66" s="41">
        <v>45382</v>
      </c>
      <c r="Q66" s="46">
        <v>1</v>
      </c>
      <c r="S66" s="45"/>
      <c r="T66" s="43"/>
      <c r="U66" s="43"/>
      <c r="V66" s="22">
        <v>45390</v>
      </c>
    </row>
    <row r="67" spans="1:22" hidden="1" x14ac:dyDescent="0.35">
      <c r="S67" s="45"/>
      <c r="T67" s="43"/>
    </row>
    <row r="68" spans="1:22" x14ac:dyDescent="0.35">
      <c r="C68" s="38"/>
      <c r="E68" s="6"/>
    </row>
    <row r="69" spans="1:22" x14ac:dyDescent="0.35">
      <c r="C69" s="38"/>
      <c r="E69" s="6"/>
    </row>
    <row r="70" spans="1:22" x14ac:dyDescent="0.35">
      <c r="C70" s="38"/>
      <c r="E70" s="6"/>
    </row>
    <row r="71" spans="1:22" x14ac:dyDescent="0.35">
      <c r="C71" s="38"/>
      <c r="E71" s="6"/>
    </row>
    <row r="72" spans="1:22" x14ac:dyDescent="0.35">
      <c r="C72" s="38"/>
      <c r="E72" s="6"/>
    </row>
    <row r="73" spans="1:22" x14ac:dyDescent="0.35">
      <c r="C73" s="38"/>
      <c r="E73" s="6"/>
    </row>
    <row r="74" spans="1:22" x14ac:dyDescent="0.35">
      <c r="C74" s="38"/>
      <c r="E74" s="6"/>
    </row>
    <row r="75" spans="1:22" x14ac:dyDescent="0.35">
      <c r="C75" s="38"/>
      <c r="E75" s="6"/>
    </row>
    <row r="76" spans="1:22" x14ac:dyDescent="0.35">
      <c r="C76" s="38"/>
      <c r="E76" s="6"/>
    </row>
    <row r="81" spans="3:5" x14ac:dyDescent="0.35">
      <c r="C81" s="25"/>
      <c r="E81" s="6"/>
    </row>
    <row r="82" spans="3:5" x14ac:dyDescent="0.35">
      <c r="C82" s="25"/>
      <c r="E82" s="6"/>
    </row>
    <row r="83" spans="3:5" x14ac:dyDescent="0.35">
      <c r="C83" s="25"/>
      <c r="E83" s="6"/>
    </row>
    <row r="84" spans="3:5" x14ac:dyDescent="0.35">
      <c r="C84" s="25"/>
      <c r="E84" s="6"/>
    </row>
    <row r="85" spans="3:5" x14ac:dyDescent="0.35">
      <c r="C85" s="25"/>
      <c r="E85" s="6"/>
    </row>
    <row r="86" spans="3:5" x14ac:dyDescent="0.35">
      <c r="C86" s="25"/>
      <c r="E86" s="6"/>
    </row>
    <row r="87" spans="3:5" x14ac:dyDescent="0.35">
      <c r="C87" s="25"/>
      <c r="E87" s="6"/>
    </row>
    <row r="88" spans="3:5" x14ac:dyDescent="0.35">
      <c r="C88" s="25"/>
      <c r="E88" s="6"/>
    </row>
    <row r="89" spans="3:5" x14ac:dyDescent="0.35">
      <c r="C89" s="25"/>
      <c r="E89" s="6"/>
    </row>
    <row r="90" spans="3:5" x14ac:dyDescent="0.35">
      <c r="C90" s="25"/>
      <c r="E90" s="6"/>
    </row>
    <row r="91" spans="3:5" x14ac:dyDescent="0.35">
      <c r="C91" s="25"/>
      <c r="E91" s="6"/>
    </row>
    <row r="92" spans="3:5" x14ac:dyDescent="0.35">
      <c r="C92" s="25"/>
      <c r="E92" s="6"/>
    </row>
  </sheetData>
  <mergeCells count="21">
    <mergeCell ref="H22:H23"/>
    <mergeCell ref="J22:J23"/>
    <mergeCell ref="N33:O34"/>
    <mergeCell ref="P33:Q34"/>
    <mergeCell ref="L30:Q31"/>
    <mergeCell ref="P32:Q32"/>
    <mergeCell ref="L32:M32"/>
    <mergeCell ref="N32:O32"/>
    <mergeCell ref="L33:M34"/>
    <mergeCell ref="D22:D23"/>
    <mergeCell ref="E22:E23"/>
    <mergeCell ref="A1:G2"/>
    <mergeCell ref="A4:B4"/>
    <mergeCell ref="A6:B6"/>
    <mergeCell ref="A8:B8"/>
    <mergeCell ref="A10:B10"/>
    <mergeCell ref="D4:F4"/>
    <mergeCell ref="D6:F6"/>
    <mergeCell ref="D8:E8"/>
    <mergeCell ref="D10:E10"/>
    <mergeCell ref="F22:F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election activeCell="A21" sqref="A21"/>
    </sheetView>
  </sheetViews>
  <sheetFormatPr defaultRowHeight="15.5" x14ac:dyDescent="0.35"/>
  <cols>
    <col min="1" max="1" width="62.07421875" customWidth="1"/>
  </cols>
  <sheetData>
    <row r="1" spans="1:1" x14ac:dyDescent="0.35">
      <c r="A1" s="53" t="s">
        <v>124</v>
      </c>
    </row>
    <row r="3" spans="1:1" ht="31" x14ac:dyDescent="0.35">
      <c r="A3" s="54" t="s">
        <v>125</v>
      </c>
    </row>
    <row r="4" spans="1:1" x14ac:dyDescent="0.35">
      <c r="A4" s="48"/>
    </row>
    <row r="5" spans="1:1" x14ac:dyDescent="0.35">
      <c r="A5" s="48" t="s">
        <v>126</v>
      </c>
    </row>
    <row r="6" spans="1:1" x14ac:dyDescent="0.35">
      <c r="A6" s="48"/>
    </row>
    <row r="7" spans="1:1" ht="62" x14ac:dyDescent="0.35">
      <c r="A7" s="50" t="s">
        <v>127</v>
      </c>
    </row>
    <row r="8" spans="1:1" x14ac:dyDescent="0.35">
      <c r="A8" s="49"/>
    </row>
    <row r="9" spans="1:1" ht="77.5" x14ac:dyDescent="0.35">
      <c r="A9" s="50" t="s">
        <v>128</v>
      </c>
    </row>
    <row r="10" spans="1:1" x14ac:dyDescent="0.35">
      <c r="A10" s="49"/>
    </row>
    <row r="11" spans="1:1" ht="31" x14ac:dyDescent="0.35">
      <c r="A11" s="50" t="s">
        <v>129</v>
      </c>
    </row>
    <row r="12" spans="1:1" x14ac:dyDescent="0.35">
      <c r="A12" s="51"/>
    </row>
    <row r="13" spans="1:1" ht="77.5" x14ac:dyDescent="0.35">
      <c r="A13" s="50" t="s">
        <v>130</v>
      </c>
    </row>
    <row r="14" spans="1:1" x14ac:dyDescent="0.35">
      <c r="A14" s="52"/>
    </row>
    <row r="15" spans="1:1" ht="31" x14ac:dyDescent="0.35">
      <c r="A15" s="52" t="s">
        <v>131</v>
      </c>
    </row>
  </sheetData>
  <sheetProtection algorithmName="SHA-512" hashValue="KCIR+j8MSMLJ9+IVPI9TddUCHbZemjC1ONFOdmZ8hzVDOiJDVpfU36v5qxcH7Be7Xa/j8v2VUx7mhnoJMDIW3w==" saltValue="qxzNysTTpiB2hX1WhmnT9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0A85CF1CD8094193551BA19C94DFE9" ma:contentTypeVersion="14" ma:contentTypeDescription="Create a new document." ma:contentTypeScope="" ma:versionID="e3541de9b250f6fe639082c522254ba4">
  <xsd:schema xmlns:xsd="http://www.w3.org/2001/XMLSchema" xmlns:xs="http://www.w3.org/2001/XMLSchema" xmlns:p="http://schemas.microsoft.com/office/2006/metadata/properties" xmlns:ns2="db67e968-ab54-40a7-bd7f-7f532bc9d669" xmlns:ns3="33b976fe-0d30-42dc-9adc-3e47b3fcff93" targetNamespace="http://schemas.microsoft.com/office/2006/metadata/properties" ma:root="true" ma:fieldsID="093016f15ea8ab7ed0cf03515aa6c633" ns2:_="" ns3:_="">
    <xsd:import namespace="db67e968-ab54-40a7-bd7f-7f532bc9d669"/>
    <xsd:import namespace="33b976fe-0d30-42dc-9adc-3e47b3fcff9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7e968-ab54-40a7-bd7f-7f532bc9d6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b4d032c-db19-4194-870d-d175fb5cbb8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b976fe-0d30-42dc-9adc-3e47b3fcff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a2105f-ae90-4b64-aba5-dd898e41843f}" ma:internalName="TaxCatchAll" ma:showField="CatchAllData" ma:web="33b976fe-0d30-42dc-9adc-3e47b3fcff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b976fe-0d30-42dc-9adc-3e47b3fcff93" xsi:nil="true"/>
    <lcf76f155ced4ddcb4097134ff3c332f xmlns="db67e968-ab54-40a7-bd7f-7f532bc9d66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0A4AB1-FF3F-420E-94F8-D5422F6C7C52}">
  <ds:schemaRefs>
    <ds:schemaRef ds:uri="http://schemas.microsoft.com/sharepoint/v3/contenttype/forms"/>
  </ds:schemaRefs>
</ds:datastoreItem>
</file>

<file path=customXml/itemProps2.xml><?xml version="1.0" encoding="utf-8"?>
<ds:datastoreItem xmlns:ds="http://schemas.openxmlformats.org/officeDocument/2006/customXml" ds:itemID="{A3DEB803-61EA-4CF2-B117-20FD1A871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67e968-ab54-40a7-bd7f-7f532bc9d669"/>
    <ds:schemaRef ds:uri="33b976fe-0d30-42dc-9adc-3e47b3fcf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C271BE-5A99-403B-A690-22C2FE6F4536}">
  <ds:schemaRefs>
    <ds:schemaRef ds:uri="http://schemas.microsoft.com/office/2006/metadata/properties"/>
    <ds:schemaRef ds:uri="http://schemas.microsoft.com/office/infopath/2007/PartnerControls"/>
    <ds:schemaRef ds:uri="33b976fe-0d30-42dc-9adc-3e47b3fcff93"/>
    <ds:schemaRef ds:uri="db67e968-ab54-40a7-bd7f-7f532bc9d6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FP Calc</vt:lpstr>
      <vt:lpstr>Best of Last 3</vt:lpstr>
      <vt:lpstr>3 in 10 Years - Workings</vt:lpstr>
      <vt:lpstr>Best 3 in 10 Years FP</vt:lpstr>
      <vt:lpstr>Notes</vt:lpstr>
    </vt:vector>
  </TitlesOfParts>
  <Manager/>
  <Company>Buckinghamshire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Feeney, Joel</dc:creator>
  <cp:keywords/>
  <dc:description/>
  <cp:lastModifiedBy>Liz Hughes</cp:lastModifiedBy>
  <cp:revision/>
  <dcterms:created xsi:type="dcterms:W3CDTF">2018-03-09T10:47:03Z</dcterms:created>
  <dcterms:modified xsi:type="dcterms:W3CDTF">2024-03-28T11:02:22Z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0x010100450A85CF1CD8094193551BA19C94DFE9</vt:lpwstr>
  </property>
  <property fmtid="{D5CDD505-2E9C-101B-9397-08002B2CF9AE}" pid="3" name="Order">
    <vt:r8>32800</vt:r8>
  </property>
  <property fmtid="{D5CDD505-2E9C-101B-9397-08002B2CF9AE}" pid="4" name="MediaServiceImageTags">
    <vt:lpwstr/>
  </property>
</Properties>
</file>