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uckscc.sharepoint.com/sites/Pensions/Legacy BCC/Pensions Finance/Templates File/Templates File/Monthly conts templates/2024-25/"/>
    </mc:Choice>
  </mc:AlternateContent>
  <xr:revisionPtr revIDLastSave="58" documentId="8_{2F88AFEF-5F65-4CA7-8005-2842FE639CC5}" xr6:coauthVersionLast="47" xr6:coauthVersionMax="47" xr10:uidLastSave="{7A66BE88-9D2B-4A81-9673-D0B8A9BA9C28}"/>
  <bookViews>
    <workbookView xWindow="450" yWindow="3690" windowWidth="35850" windowHeight="15630" tabRatio="850" firstSheet="1" activeTab="2" xr2:uid="{00000000-000D-0000-FFFF-FFFF00000000}"/>
  </bookViews>
  <sheets>
    <sheet name="Instructions" sheetId="14" r:id="rId1"/>
    <sheet name="Submit" sheetId="6" r:id="rId2"/>
    <sheet name="Monthly Contribution" sheetId="1" r:id="rId3"/>
    <sheet name="New Entrants" sheetId="7" r:id="rId4"/>
    <sheet name="Leavers " sheetId="15" r:id="rId5"/>
    <sheet name="Opt-Outs" sheetId="10" r:id="rId6"/>
    <sheet name="Changes" sheetId="9" r:id="rId7"/>
    <sheet name="Absence" sheetId="8" r:id="rId8"/>
    <sheet name="50-50 Elections" sheetId="11" r:id="rId9"/>
    <sheet name="Payroll Change" sheetId="13" r:id="rId10"/>
    <sheet name="Band Look Up 24-25" sheetId="12" r:id="rId11"/>
  </sheets>
  <definedNames>
    <definedName name="_xlnm._FilterDatabase" localSheetId="6" hidden="1">Changes!$B$1:$L$156</definedName>
    <definedName name="_xlnm._FilterDatabase" localSheetId="2" hidden="1">'Monthly Contribution'!$A$4:$AA$145</definedName>
    <definedName name="_xlnm._FilterDatabase" localSheetId="3" hidden="1">'New Entrants'!$A$1:$AA$384</definedName>
    <definedName name="CAREAPPEND">'50-50 Elections'!$A$1:$O$1</definedName>
    <definedName name="dat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S9" i="1" s="1"/>
  <c r="R10" i="1"/>
  <c r="S10" i="1" s="1"/>
  <c r="R11" i="1"/>
  <c r="R12" i="1"/>
  <c r="S12" i="1" s="1"/>
  <c r="R13" i="1"/>
  <c r="R14" i="1"/>
  <c r="R15" i="1"/>
  <c r="R16" i="1"/>
  <c r="R17" i="1"/>
  <c r="S17" i="1" s="1"/>
  <c r="R18" i="1"/>
  <c r="R19" i="1"/>
  <c r="R20" i="1"/>
  <c r="R21" i="1"/>
  <c r="S21" i="1" s="1"/>
  <c r="R22" i="1"/>
  <c r="S22" i="1" s="1"/>
  <c r="R23" i="1"/>
  <c r="R24" i="1"/>
  <c r="R25" i="1"/>
  <c r="R26" i="1"/>
  <c r="R27" i="1"/>
  <c r="R28" i="1"/>
  <c r="R29" i="1"/>
  <c r="S29" i="1" s="1"/>
  <c r="R30" i="1"/>
  <c r="R31" i="1"/>
  <c r="R32" i="1"/>
  <c r="R33" i="1"/>
  <c r="S33" i="1" s="1"/>
  <c r="R34" i="1"/>
  <c r="S34" i="1" s="1"/>
  <c r="R35" i="1"/>
  <c r="R36" i="1"/>
  <c r="R37" i="1"/>
  <c r="R38" i="1"/>
  <c r="R39" i="1"/>
  <c r="R40" i="1"/>
  <c r="R41" i="1"/>
  <c r="S41" i="1" s="1"/>
  <c r="R42" i="1"/>
  <c r="R43" i="1"/>
  <c r="R44" i="1"/>
  <c r="R45" i="1"/>
  <c r="S45" i="1" s="1"/>
  <c r="R46" i="1"/>
  <c r="S46" i="1" s="1"/>
  <c r="R47" i="1"/>
  <c r="R48" i="1"/>
  <c r="R49" i="1"/>
  <c r="R50" i="1"/>
  <c r="R51" i="1"/>
  <c r="R52" i="1"/>
  <c r="R53" i="1"/>
  <c r="S53" i="1" s="1"/>
  <c r="R54" i="1"/>
  <c r="R55" i="1"/>
  <c r="R56" i="1"/>
  <c r="R57" i="1"/>
  <c r="S57" i="1" s="1"/>
  <c r="R58" i="1"/>
  <c r="S58" i="1" s="1"/>
  <c r="R59" i="1"/>
  <c r="R60" i="1"/>
  <c r="R61" i="1"/>
  <c r="R62" i="1"/>
  <c r="R63" i="1"/>
  <c r="R64" i="1"/>
  <c r="R65" i="1"/>
  <c r="S65" i="1" s="1"/>
  <c r="R66" i="1"/>
  <c r="R67" i="1"/>
  <c r="R68" i="1"/>
  <c r="R69" i="1"/>
  <c r="S69" i="1" s="1"/>
  <c r="R70" i="1"/>
  <c r="S70" i="1" s="1"/>
  <c r="R71" i="1"/>
  <c r="R72" i="1"/>
  <c r="R73" i="1"/>
  <c r="R74" i="1"/>
  <c r="R75" i="1"/>
  <c r="R76" i="1"/>
  <c r="R77" i="1"/>
  <c r="S77" i="1" s="1"/>
  <c r="R78" i="1"/>
  <c r="R79" i="1"/>
  <c r="R80" i="1"/>
  <c r="R81" i="1"/>
  <c r="S81" i="1" s="1"/>
  <c r="R82" i="1"/>
  <c r="S82" i="1" s="1"/>
  <c r="R83" i="1"/>
  <c r="R84" i="1"/>
  <c r="R85" i="1"/>
  <c r="R86" i="1"/>
  <c r="R87" i="1"/>
  <c r="R88" i="1"/>
  <c r="R89" i="1"/>
  <c r="S89" i="1" s="1"/>
  <c r="R90" i="1"/>
  <c r="R91" i="1"/>
  <c r="R92" i="1"/>
  <c r="R93" i="1"/>
  <c r="S93" i="1" s="1"/>
  <c r="R94" i="1"/>
  <c r="S94" i="1" s="1"/>
  <c r="R95" i="1"/>
  <c r="R96" i="1"/>
  <c r="R97" i="1"/>
  <c r="R98" i="1"/>
  <c r="R99" i="1"/>
  <c r="R100" i="1"/>
  <c r="R101" i="1"/>
  <c r="S101" i="1" s="1"/>
  <c r="R102" i="1"/>
  <c r="R103" i="1"/>
  <c r="R104" i="1"/>
  <c r="R105" i="1"/>
  <c r="S105" i="1" s="1"/>
  <c r="R106" i="1"/>
  <c r="S106" i="1" s="1"/>
  <c r="R107" i="1"/>
  <c r="R108" i="1"/>
  <c r="S108" i="1" s="1"/>
  <c r="R109" i="1"/>
  <c r="R110" i="1"/>
  <c r="R111" i="1"/>
  <c r="R112" i="1"/>
  <c r="R113" i="1"/>
  <c r="S113" i="1" s="1"/>
  <c r="R114" i="1"/>
  <c r="R115" i="1"/>
  <c r="R116" i="1"/>
  <c r="R117" i="1"/>
  <c r="S117" i="1" s="1"/>
  <c r="R118" i="1"/>
  <c r="S118" i="1" s="1"/>
  <c r="R119" i="1"/>
  <c r="R120" i="1"/>
  <c r="S120" i="1" s="1"/>
  <c r="R121" i="1"/>
  <c r="R122" i="1"/>
  <c r="R123" i="1"/>
  <c r="R124" i="1"/>
  <c r="R125" i="1"/>
  <c r="S125" i="1" s="1"/>
  <c r="R126" i="1"/>
  <c r="R127" i="1"/>
  <c r="R128" i="1"/>
  <c r="R129" i="1"/>
  <c r="S129" i="1" s="1"/>
  <c r="R130" i="1"/>
  <c r="S130" i="1" s="1"/>
  <c r="R131" i="1"/>
  <c r="R132" i="1"/>
  <c r="S132" i="1" s="1"/>
  <c r="R133" i="1"/>
  <c r="R134" i="1"/>
  <c r="R135" i="1"/>
  <c r="R136" i="1"/>
  <c r="R137" i="1"/>
  <c r="S137" i="1" s="1"/>
  <c r="R138" i="1"/>
  <c r="R139" i="1"/>
  <c r="R140" i="1"/>
  <c r="R141" i="1"/>
  <c r="S141" i="1" s="1"/>
  <c r="R142" i="1"/>
  <c r="S142" i="1" s="1"/>
  <c r="R143" i="1"/>
  <c r="R144" i="1"/>
  <c r="S144" i="1" s="1"/>
  <c r="R145" i="1"/>
  <c r="R5" i="1"/>
  <c r="S6" i="1"/>
  <c r="S7" i="1"/>
  <c r="S8" i="1"/>
  <c r="S11" i="1"/>
  <c r="S13" i="1"/>
  <c r="S14" i="1"/>
  <c r="S15" i="1"/>
  <c r="S16" i="1"/>
  <c r="S18" i="1"/>
  <c r="S19" i="1"/>
  <c r="S20" i="1"/>
  <c r="S23" i="1"/>
  <c r="S24" i="1"/>
  <c r="S25" i="1"/>
  <c r="S26" i="1"/>
  <c r="S27" i="1"/>
  <c r="S28" i="1"/>
  <c r="S30" i="1"/>
  <c r="S31" i="1"/>
  <c r="S32" i="1"/>
  <c r="S35" i="1"/>
  <c r="S36" i="1"/>
  <c r="S37" i="1"/>
  <c r="S38" i="1"/>
  <c r="S39" i="1"/>
  <c r="S40" i="1"/>
  <c r="S42" i="1"/>
  <c r="S43" i="1"/>
  <c r="S44" i="1"/>
  <c r="S47" i="1"/>
  <c r="S48" i="1"/>
  <c r="S49" i="1"/>
  <c r="S50" i="1"/>
  <c r="S51" i="1"/>
  <c r="S52" i="1"/>
  <c r="S54" i="1"/>
  <c r="S55" i="1"/>
  <c r="S56" i="1"/>
  <c r="S59" i="1"/>
  <c r="S60" i="1"/>
  <c r="S61" i="1"/>
  <c r="S62" i="1"/>
  <c r="S63" i="1"/>
  <c r="S64" i="1"/>
  <c r="S66" i="1"/>
  <c r="S67" i="1"/>
  <c r="S68" i="1"/>
  <c r="S71" i="1"/>
  <c r="S72" i="1"/>
  <c r="S73" i="1"/>
  <c r="S74" i="1"/>
  <c r="S75" i="1"/>
  <c r="S76" i="1"/>
  <c r="S78" i="1"/>
  <c r="S79" i="1"/>
  <c r="S80" i="1"/>
  <c r="S83" i="1"/>
  <c r="S84" i="1"/>
  <c r="S85" i="1"/>
  <c r="S86" i="1"/>
  <c r="S87" i="1"/>
  <c r="S88" i="1"/>
  <c r="S90" i="1"/>
  <c r="S91" i="1"/>
  <c r="S92" i="1"/>
  <c r="S95" i="1"/>
  <c r="S96" i="1"/>
  <c r="S97" i="1"/>
  <c r="S98" i="1"/>
  <c r="S99" i="1"/>
  <c r="S100" i="1"/>
  <c r="S102" i="1"/>
  <c r="S103" i="1"/>
  <c r="S104" i="1"/>
  <c r="S107" i="1"/>
  <c r="S109" i="1"/>
  <c r="S110" i="1"/>
  <c r="S111" i="1"/>
  <c r="S112" i="1"/>
  <c r="S114" i="1"/>
  <c r="S115" i="1"/>
  <c r="S116" i="1"/>
  <c r="S119" i="1"/>
  <c r="S121" i="1"/>
  <c r="S122" i="1"/>
  <c r="S123" i="1"/>
  <c r="S124" i="1"/>
  <c r="S126" i="1"/>
  <c r="S127" i="1"/>
  <c r="S128" i="1"/>
  <c r="S131" i="1"/>
  <c r="S133" i="1"/>
  <c r="S134" i="1"/>
  <c r="S135" i="1"/>
  <c r="S136" i="1"/>
  <c r="S138" i="1"/>
  <c r="S139" i="1"/>
  <c r="S140" i="1"/>
  <c r="S143" i="1"/>
  <c r="S145" i="1"/>
  <c r="L15" i="12"/>
  <c r="L8" i="12"/>
  <c r="L9" i="12"/>
  <c r="L10" i="12"/>
  <c r="L11" i="12"/>
  <c r="L12" i="12"/>
  <c r="K13" i="12" s="1"/>
  <c r="L13" i="12"/>
  <c r="K14" i="12" s="1"/>
  <c r="L14" i="12"/>
  <c r="K15" i="12" s="1"/>
  <c r="L7" i="12"/>
  <c r="K8" i="12" s="1"/>
  <c r="K12" i="12"/>
  <c r="K11" i="12"/>
  <c r="K10" i="12"/>
  <c r="K9" i="12"/>
  <c r="D9" i="12"/>
  <c r="D10" i="12"/>
  <c r="D11" i="12"/>
  <c r="D12" i="12"/>
  <c r="D13" i="12"/>
  <c r="D14" i="12"/>
  <c r="D15" i="12"/>
  <c r="D8" i="12"/>
  <c r="M147" i="1" l="1"/>
  <c r="L147" i="1"/>
  <c r="J147" i="1"/>
  <c r="I147" i="1"/>
  <c r="H147" i="1"/>
  <c r="G147" i="1"/>
  <c r="F147" i="1"/>
  <c r="E147" i="1"/>
  <c r="Q147" i="1"/>
  <c r="P147" i="1"/>
  <c r="Y151" i="1" s="1"/>
  <c r="D16" i="6" l="1"/>
  <c r="G16" i="6" s="1"/>
  <c r="D14" i="6"/>
  <c r="J15" i="12" l="1"/>
  <c r="J14" i="12"/>
  <c r="J13" i="12"/>
  <c r="J12" i="12"/>
  <c r="J11" i="12"/>
  <c r="J10" i="12"/>
  <c r="J9" i="12"/>
  <c r="J8" i="12"/>
  <c r="J7" i="12"/>
  <c r="Y157" i="1"/>
  <c r="T1" i="1" s="1"/>
  <c r="Y153" i="1"/>
  <c r="U1" i="1" s="1"/>
  <c r="AA145" i="1"/>
  <c r="T145" i="1"/>
  <c r="AA144" i="1"/>
  <c r="T144" i="1"/>
  <c r="AB143" i="1"/>
  <c r="AA143" i="1"/>
  <c r="V143" i="1" s="1"/>
  <c r="T143" i="1"/>
  <c r="U143" i="1" s="1"/>
  <c r="AA142" i="1"/>
  <c r="T142" i="1"/>
  <c r="AA141" i="1"/>
  <c r="V141" i="1" s="1"/>
  <c r="W141" i="1" s="1"/>
  <c r="T141" i="1"/>
  <c r="AB140" i="1"/>
  <c r="AA140" i="1"/>
  <c r="V140" i="1" s="1"/>
  <c r="W140" i="1" s="1"/>
  <c r="T140" i="1"/>
  <c r="U140" i="1" s="1"/>
  <c r="AA139" i="1"/>
  <c r="T139" i="1"/>
  <c r="AA138" i="1"/>
  <c r="V138" i="1" s="1"/>
  <c r="W138" i="1" s="1"/>
  <c r="U138" i="1"/>
  <c r="T138" i="1"/>
  <c r="AA137" i="1"/>
  <c r="U137" i="1"/>
  <c r="T137" i="1"/>
  <c r="AA136" i="1"/>
  <c r="T136" i="1"/>
  <c r="AB135" i="1"/>
  <c r="AA135" i="1"/>
  <c r="V135" i="1" s="1"/>
  <c r="U135" i="1"/>
  <c r="T135" i="1"/>
  <c r="AA134" i="1"/>
  <c r="T134" i="1"/>
  <c r="U134" i="1" s="1"/>
  <c r="AA133" i="1"/>
  <c r="V133" i="1" s="1"/>
  <c r="W133" i="1" s="1"/>
  <c r="T133" i="1"/>
  <c r="AA132" i="1"/>
  <c r="V132" i="1" s="1"/>
  <c r="W132" i="1" s="1"/>
  <c r="U132" i="1"/>
  <c r="T132" i="1"/>
  <c r="AA131" i="1"/>
  <c r="T131" i="1"/>
  <c r="AB130" i="1"/>
  <c r="AA130" i="1"/>
  <c r="V130" i="1" s="1"/>
  <c r="W130" i="1" s="1"/>
  <c r="U130" i="1"/>
  <c r="T130" i="1"/>
  <c r="AA129" i="1"/>
  <c r="U129" i="1"/>
  <c r="T129" i="1"/>
  <c r="AA128" i="1"/>
  <c r="T128" i="1"/>
  <c r="AB127" i="1"/>
  <c r="AA127" i="1"/>
  <c r="V127" i="1" s="1"/>
  <c r="U127" i="1"/>
  <c r="T127" i="1"/>
  <c r="AA126" i="1"/>
  <c r="T126" i="1"/>
  <c r="U126" i="1" s="1"/>
  <c r="AA125" i="1"/>
  <c r="V125" i="1" s="1"/>
  <c r="W125" i="1" s="1"/>
  <c r="T125" i="1"/>
  <c r="AA124" i="1"/>
  <c r="V124" i="1" s="1"/>
  <c r="W124" i="1" s="1"/>
  <c r="T124" i="1"/>
  <c r="U124" i="1" s="1"/>
  <c r="AA123" i="1"/>
  <c r="T123" i="1"/>
  <c r="AB122" i="1"/>
  <c r="AA122" i="1"/>
  <c r="V122" i="1" s="1"/>
  <c r="W122" i="1" s="1"/>
  <c r="U122" i="1"/>
  <c r="T122" i="1"/>
  <c r="AA121" i="1"/>
  <c r="U121" i="1"/>
  <c r="T121" i="1"/>
  <c r="AA120" i="1"/>
  <c r="T120" i="1"/>
  <c r="AB119" i="1"/>
  <c r="AA119" i="1"/>
  <c r="V119" i="1" s="1"/>
  <c r="U119" i="1"/>
  <c r="T119" i="1"/>
  <c r="AA118" i="1"/>
  <c r="T118" i="1"/>
  <c r="U118" i="1" s="1"/>
  <c r="AA117" i="1"/>
  <c r="V117" i="1" s="1"/>
  <c r="W117" i="1" s="1"/>
  <c r="T117" i="1"/>
  <c r="AA116" i="1"/>
  <c r="V116" i="1" s="1"/>
  <c r="W116" i="1" s="1"/>
  <c r="U116" i="1"/>
  <c r="T116" i="1"/>
  <c r="AA115" i="1"/>
  <c r="T115" i="1"/>
  <c r="AB114" i="1"/>
  <c r="AA114" i="1"/>
  <c r="V114" i="1" s="1"/>
  <c r="W114" i="1" s="1"/>
  <c r="U114" i="1"/>
  <c r="T114" i="1"/>
  <c r="AA113" i="1"/>
  <c r="U113" i="1"/>
  <c r="T113" i="1"/>
  <c r="AA112" i="1"/>
  <c r="T112" i="1"/>
  <c r="AA111" i="1"/>
  <c r="T111" i="1"/>
  <c r="U111" i="1" s="1"/>
  <c r="AA110" i="1"/>
  <c r="T110" i="1"/>
  <c r="U110" i="1" s="1"/>
  <c r="AA109" i="1"/>
  <c r="T109" i="1"/>
  <c r="AA108" i="1"/>
  <c r="T108" i="1"/>
  <c r="U108" i="1" s="1"/>
  <c r="AA107" i="1"/>
  <c r="T107" i="1"/>
  <c r="AA106" i="1"/>
  <c r="AB106" i="1" s="1"/>
  <c r="T106" i="1"/>
  <c r="U106" i="1" s="1"/>
  <c r="AA105" i="1"/>
  <c r="T105" i="1"/>
  <c r="U105" i="1" s="1"/>
  <c r="AA104" i="1"/>
  <c r="T104" i="1"/>
  <c r="AA103" i="1"/>
  <c r="T103" i="1"/>
  <c r="U103" i="1" s="1"/>
  <c r="AA102" i="1"/>
  <c r="T102" i="1"/>
  <c r="U102" i="1" s="1"/>
  <c r="AA101" i="1"/>
  <c r="T101" i="1"/>
  <c r="AA100" i="1"/>
  <c r="U100" i="1"/>
  <c r="T100" i="1"/>
  <c r="AA99" i="1"/>
  <c r="T99" i="1"/>
  <c r="AB98" i="1"/>
  <c r="AA98" i="1"/>
  <c r="T98" i="1"/>
  <c r="U98" i="1" s="1"/>
  <c r="AA97" i="1"/>
  <c r="T97" i="1"/>
  <c r="U97" i="1" s="1"/>
  <c r="AA96" i="1"/>
  <c r="T96" i="1"/>
  <c r="U96" i="1" s="1"/>
  <c r="AA95" i="1"/>
  <c r="T95" i="1"/>
  <c r="U95" i="1" s="1"/>
  <c r="AA94" i="1"/>
  <c r="T94" i="1"/>
  <c r="U94" i="1" s="1"/>
  <c r="AA93" i="1"/>
  <c r="T93" i="1"/>
  <c r="AA92" i="1"/>
  <c r="AB92" i="1" s="1"/>
  <c r="T92" i="1"/>
  <c r="AA91" i="1"/>
  <c r="T91" i="1"/>
  <c r="AA90" i="1"/>
  <c r="AB90" i="1" s="1"/>
  <c r="T90" i="1"/>
  <c r="U90" i="1" s="1"/>
  <c r="AA89" i="1"/>
  <c r="T89" i="1"/>
  <c r="U89" i="1" s="1"/>
  <c r="AA88" i="1"/>
  <c r="T88" i="1"/>
  <c r="U88" i="1" s="1"/>
  <c r="AA87" i="1"/>
  <c r="T87" i="1"/>
  <c r="U87" i="1" s="1"/>
  <c r="AA86" i="1"/>
  <c r="T86" i="1"/>
  <c r="AB85" i="1"/>
  <c r="AA85" i="1"/>
  <c r="V85" i="1" s="1"/>
  <c r="W85" i="1" s="1"/>
  <c r="T85" i="1"/>
  <c r="AA84" i="1"/>
  <c r="V84" i="1" s="1"/>
  <c r="W84" i="1" s="1"/>
  <c r="T84" i="1"/>
  <c r="AA83" i="1"/>
  <c r="T83" i="1"/>
  <c r="AA82" i="1"/>
  <c r="V82" i="1" s="1"/>
  <c r="W82" i="1" s="1"/>
  <c r="T82" i="1"/>
  <c r="U82" i="1" s="1"/>
  <c r="AA81" i="1"/>
  <c r="U81" i="1"/>
  <c r="T81" i="1"/>
  <c r="AB80" i="1"/>
  <c r="AA80" i="1"/>
  <c r="T80" i="1"/>
  <c r="U80" i="1" s="1"/>
  <c r="AA79" i="1"/>
  <c r="U79" i="1"/>
  <c r="T79" i="1"/>
  <c r="AB78" i="1"/>
  <c r="AA78" i="1"/>
  <c r="T78" i="1"/>
  <c r="U78" i="1" s="1"/>
  <c r="AA77" i="1"/>
  <c r="U77" i="1"/>
  <c r="T77" i="1"/>
  <c r="AB76" i="1"/>
  <c r="AA76" i="1"/>
  <c r="V76" i="1" s="1"/>
  <c r="U76" i="1"/>
  <c r="T76" i="1"/>
  <c r="AA75" i="1"/>
  <c r="T75" i="1"/>
  <c r="U75" i="1" s="1"/>
  <c r="AA74" i="1"/>
  <c r="V74" i="1" s="1"/>
  <c r="W74" i="1" s="1"/>
  <c r="T74" i="1"/>
  <c r="AA73" i="1"/>
  <c r="U73" i="1"/>
  <c r="T73" i="1"/>
  <c r="AA72" i="1"/>
  <c r="T72" i="1"/>
  <c r="AB71" i="1"/>
  <c r="AA71" i="1"/>
  <c r="V71" i="1" s="1"/>
  <c r="W71" i="1" s="1"/>
  <c r="U71" i="1"/>
  <c r="T71" i="1"/>
  <c r="AA70" i="1"/>
  <c r="V70" i="1" s="1"/>
  <c r="W70" i="1" s="1"/>
  <c r="T70" i="1"/>
  <c r="U70" i="1" s="1"/>
  <c r="AA69" i="1"/>
  <c r="U69" i="1"/>
  <c r="T69" i="1"/>
  <c r="AB68" i="1"/>
  <c r="AA68" i="1"/>
  <c r="V68" i="1" s="1"/>
  <c r="W68" i="1" s="1"/>
  <c r="U68" i="1"/>
  <c r="T68" i="1"/>
  <c r="AA67" i="1"/>
  <c r="T67" i="1"/>
  <c r="AB66" i="1"/>
  <c r="AA66" i="1"/>
  <c r="V66" i="1" s="1"/>
  <c r="W66" i="1" s="1"/>
  <c r="T66" i="1"/>
  <c r="U66" i="1" s="1"/>
  <c r="AA65" i="1"/>
  <c r="U65" i="1"/>
  <c r="T65" i="1"/>
  <c r="AB64" i="1"/>
  <c r="AA64" i="1"/>
  <c r="V64" i="1" s="1"/>
  <c r="W64" i="1" s="1"/>
  <c r="T64" i="1"/>
  <c r="AB63" i="1"/>
  <c r="AA63" i="1"/>
  <c r="U63" i="1"/>
  <c r="T63" i="1"/>
  <c r="AB62" i="1"/>
  <c r="AA62" i="1"/>
  <c r="V62" i="1" s="1"/>
  <c r="W62" i="1" s="1"/>
  <c r="T62" i="1"/>
  <c r="AA61" i="1"/>
  <c r="T61" i="1"/>
  <c r="AA60" i="1"/>
  <c r="V60" i="1" s="1"/>
  <c r="T60" i="1"/>
  <c r="U60" i="1" s="1"/>
  <c r="AA59" i="1"/>
  <c r="U59" i="1"/>
  <c r="T59" i="1"/>
  <c r="AB58" i="1"/>
  <c r="AA58" i="1"/>
  <c r="V58" i="1" s="1"/>
  <c r="W58" i="1" s="1"/>
  <c r="U58" i="1"/>
  <c r="T58" i="1"/>
  <c r="AA57" i="1"/>
  <c r="U57" i="1"/>
  <c r="T57" i="1"/>
  <c r="AA56" i="1"/>
  <c r="T56" i="1"/>
  <c r="U56" i="1" s="1"/>
  <c r="AA55" i="1"/>
  <c r="U55" i="1"/>
  <c r="T55" i="1"/>
  <c r="AA54" i="1"/>
  <c r="T54" i="1"/>
  <c r="U54" i="1" s="1"/>
  <c r="AA53" i="1"/>
  <c r="V53" i="1" s="1"/>
  <c r="W53" i="1" s="1"/>
  <c r="U53" i="1"/>
  <c r="T53" i="1"/>
  <c r="AB52" i="1"/>
  <c r="AA52" i="1"/>
  <c r="V52" i="1" s="1"/>
  <c r="W52" i="1" s="1"/>
  <c r="T52" i="1"/>
  <c r="AA51" i="1"/>
  <c r="T51" i="1"/>
  <c r="AA50" i="1"/>
  <c r="V50" i="1" s="1"/>
  <c r="W50" i="1" s="1"/>
  <c r="T50" i="1"/>
  <c r="U50" i="1" s="1"/>
  <c r="AA49" i="1"/>
  <c r="T49" i="1"/>
  <c r="U49" i="1" s="1"/>
  <c r="AB48" i="1"/>
  <c r="AA48" i="1"/>
  <c r="T48" i="1"/>
  <c r="U48" i="1" s="1"/>
  <c r="AA47" i="1"/>
  <c r="T47" i="1"/>
  <c r="U47" i="1" s="1"/>
  <c r="AB46" i="1"/>
  <c r="AA46" i="1"/>
  <c r="V46" i="1" s="1"/>
  <c r="W46" i="1" s="1"/>
  <c r="T46" i="1"/>
  <c r="U46" i="1" s="1"/>
  <c r="AB45" i="1"/>
  <c r="AA45" i="1"/>
  <c r="V45" i="1" s="1"/>
  <c r="T45" i="1"/>
  <c r="U45" i="1" s="1"/>
  <c r="AA44" i="1"/>
  <c r="U44" i="1"/>
  <c r="T44" i="1"/>
  <c r="AA43" i="1"/>
  <c r="V43" i="1" s="1"/>
  <c r="W43" i="1" s="1"/>
  <c r="T43" i="1"/>
  <c r="U43" i="1" s="1"/>
  <c r="AB42" i="1"/>
  <c r="AA42" i="1"/>
  <c r="V42" i="1" s="1"/>
  <c r="T42" i="1"/>
  <c r="U42" i="1" s="1"/>
  <c r="AA41" i="1"/>
  <c r="T41" i="1"/>
  <c r="U41" i="1" s="1"/>
  <c r="AA40" i="1"/>
  <c r="U40" i="1"/>
  <c r="T40" i="1"/>
  <c r="AA39" i="1"/>
  <c r="V39" i="1" s="1"/>
  <c r="W39" i="1" s="1"/>
  <c r="U39" i="1"/>
  <c r="T39" i="1"/>
  <c r="AA38" i="1"/>
  <c r="T38" i="1"/>
  <c r="U38" i="1" s="1"/>
  <c r="AB37" i="1"/>
  <c r="AA37" i="1"/>
  <c r="V37" i="1" s="1"/>
  <c r="W37" i="1" s="1"/>
  <c r="T37" i="1"/>
  <c r="U37" i="1" s="1"/>
  <c r="AA36" i="1"/>
  <c r="T36" i="1"/>
  <c r="U36" i="1" s="1"/>
  <c r="AA35" i="1"/>
  <c r="V35" i="1" s="1"/>
  <c r="W35" i="1" s="1"/>
  <c r="T35" i="1"/>
  <c r="AA34" i="1"/>
  <c r="V34" i="1" s="1"/>
  <c r="Y34" i="1" s="1"/>
  <c r="U34" i="1"/>
  <c r="T34" i="1"/>
  <c r="AA33" i="1"/>
  <c r="T33" i="1"/>
  <c r="U33" i="1" s="1"/>
  <c r="AA32" i="1"/>
  <c r="T32" i="1"/>
  <c r="U32" i="1" s="1"/>
  <c r="AA31" i="1"/>
  <c r="U31" i="1"/>
  <c r="T31" i="1"/>
  <c r="AB30" i="1"/>
  <c r="AA30" i="1"/>
  <c r="V30" i="1" s="1"/>
  <c r="W30" i="1" s="1"/>
  <c r="T30" i="1"/>
  <c r="U30" i="1" s="1"/>
  <c r="AB29" i="1"/>
  <c r="AA29" i="1"/>
  <c r="V29" i="1" s="1"/>
  <c r="W29" i="1" s="1"/>
  <c r="T29" i="1"/>
  <c r="U29" i="1" s="1"/>
  <c r="AA28" i="1"/>
  <c r="U28" i="1"/>
  <c r="T28" i="1"/>
  <c r="AA27" i="1"/>
  <c r="V27" i="1" s="1"/>
  <c r="W27" i="1" s="1"/>
  <c r="T27" i="1"/>
  <c r="AA26" i="1"/>
  <c r="V26" i="1" s="1"/>
  <c r="U26" i="1"/>
  <c r="T26" i="1"/>
  <c r="AA25" i="1"/>
  <c r="T25" i="1"/>
  <c r="U25" i="1" s="1"/>
  <c r="AA24" i="1"/>
  <c r="T24" i="1"/>
  <c r="U24" i="1" s="1"/>
  <c r="AB23" i="1"/>
  <c r="AA23" i="1"/>
  <c r="T23" i="1"/>
  <c r="U23" i="1" s="1"/>
  <c r="AA22" i="1"/>
  <c r="AB22" i="1" s="1"/>
  <c r="T22" i="1"/>
  <c r="U22" i="1" s="1"/>
  <c r="AB21" i="1"/>
  <c r="AA21" i="1"/>
  <c r="V21" i="1" s="1"/>
  <c r="T21" i="1"/>
  <c r="U21" i="1" s="1"/>
  <c r="AA20" i="1"/>
  <c r="T20" i="1"/>
  <c r="AB19" i="1"/>
  <c r="AA19" i="1"/>
  <c r="V19" i="1" s="1"/>
  <c r="W19" i="1" s="1"/>
  <c r="U19" i="1"/>
  <c r="T19" i="1"/>
  <c r="AA18" i="1"/>
  <c r="V18" i="1" s="1"/>
  <c r="T18" i="1"/>
  <c r="U18" i="1" s="1"/>
  <c r="AA17" i="1"/>
  <c r="T17" i="1"/>
  <c r="U17" i="1" s="1"/>
  <c r="AA16" i="1"/>
  <c r="T16" i="1"/>
  <c r="U16" i="1" s="1"/>
  <c r="AA15" i="1"/>
  <c r="V15" i="1" s="1"/>
  <c r="W15" i="1" s="1"/>
  <c r="T15" i="1"/>
  <c r="U15" i="1" s="1"/>
  <c r="AA14" i="1"/>
  <c r="T14" i="1"/>
  <c r="U14" i="1" s="1"/>
  <c r="AB13" i="1"/>
  <c r="AA13" i="1"/>
  <c r="V13" i="1" s="1"/>
  <c r="U13" i="1"/>
  <c r="T13" i="1"/>
  <c r="AB12" i="1"/>
  <c r="AA12" i="1"/>
  <c r="V12" i="1" s="1"/>
  <c r="W12" i="1" s="1"/>
  <c r="T12" i="1"/>
  <c r="U12" i="1" s="1"/>
  <c r="AB11" i="1"/>
  <c r="AA11" i="1"/>
  <c r="V11" i="1" s="1"/>
  <c r="U11" i="1"/>
  <c r="T11" i="1"/>
  <c r="AA10" i="1"/>
  <c r="V10" i="1" s="1"/>
  <c r="Y10" i="1" s="1"/>
  <c r="T10" i="1"/>
  <c r="U10" i="1" s="1"/>
  <c r="AB9" i="1"/>
  <c r="AA9" i="1"/>
  <c r="V9" i="1" s="1"/>
  <c r="U9" i="1"/>
  <c r="T9" i="1"/>
  <c r="AA8" i="1"/>
  <c r="V8" i="1" s="1"/>
  <c r="W8" i="1" s="1"/>
  <c r="T8" i="1"/>
  <c r="U8" i="1" s="1"/>
  <c r="AB7" i="1"/>
  <c r="AA7" i="1"/>
  <c r="V7" i="1" s="1"/>
  <c r="W7" i="1" s="1"/>
  <c r="U7" i="1"/>
  <c r="T7" i="1"/>
  <c r="AA6" i="1"/>
  <c r="V6" i="1" s="1"/>
  <c r="U6" i="1"/>
  <c r="T6" i="1"/>
  <c r="AA5" i="1"/>
  <c r="T5" i="1"/>
  <c r="U5" i="1" s="1"/>
  <c r="W1" i="1"/>
  <c r="D26" i="6"/>
  <c r="D24" i="6"/>
  <c r="D22" i="6"/>
  <c r="D20" i="6"/>
  <c r="D18" i="6"/>
  <c r="G18" i="6" s="1"/>
  <c r="D4" i="6"/>
  <c r="S5" i="1" l="1"/>
  <c r="V5" i="1" s="1"/>
  <c r="AB5" i="1"/>
  <c r="V94" i="1"/>
  <c r="V103" i="1"/>
  <c r="V91" i="1"/>
  <c r="W91" i="1" s="1"/>
  <c r="V100" i="1"/>
  <c r="AB103" i="1"/>
  <c r="V99" i="1"/>
  <c r="W99" i="1" s="1"/>
  <c r="V89" i="1"/>
  <c r="V92" i="1"/>
  <c r="W92" i="1" s="1"/>
  <c r="AB95" i="1"/>
  <c r="V98" i="1"/>
  <c r="V101" i="1"/>
  <c r="V90" i="1"/>
  <c r="W90" i="1" s="1"/>
  <c r="V96" i="1"/>
  <c r="W96" i="1" s="1"/>
  <c r="V102" i="1"/>
  <c r="V111" i="1"/>
  <c r="AB111" i="1"/>
  <c r="V109" i="1"/>
  <c r="V108" i="1"/>
  <c r="V107" i="1"/>
  <c r="W107" i="1" s="1"/>
  <c r="V106" i="1"/>
  <c r="T147" i="1"/>
  <c r="AB6" i="1"/>
  <c r="AB26" i="1"/>
  <c r="AB35" i="1"/>
  <c r="V38" i="1"/>
  <c r="AB53" i="1"/>
  <c r="AB60" i="1"/>
  <c r="V69" i="1"/>
  <c r="AB93" i="1"/>
  <c r="V93" i="1"/>
  <c r="W93" i="1" s="1"/>
  <c r="AB100" i="1"/>
  <c r="AB105" i="1"/>
  <c r="V105" i="1"/>
  <c r="AB109" i="1"/>
  <c r="AB116" i="1"/>
  <c r="AB121" i="1"/>
  <c r="V121" i="1"/>
  <c r="AB125" i="1"/>
  <c r="AB132" i="1"/>
  <c r="AB137" i="1"/>
  <c r="V137" i="1"/>
  <c r="AB141" i="1"/>
  <c r="AB8" i="1"/>
  <c r="AB15" i="1"/>
  <c r="V31" i="1"/>
  <c r="AB41" i="1"/>
  <c r="V41" i="1"/>
  <c r="W41" i="1" s="1"/>
  <c r="V63" i="1"/>
  <c r="AB74" i="1"/>
  <c r="V79" i="1"/>
  <c r="AB84" i="1"/>
  <c r="AB142" i="1"/>
  <c r="V142" i="1"/>
  <c r="W142" i="1" s="1"/>
  <c r="V88" i="1"/>
  <c r="V22" i="1"/>
  <c r="W22" i="1" s="1"/>
  <c r="AB86" i="1"/>
  <c r="V86" i="1"/>
  <c r="W86" i="1" s="1"/>
  <c r="AB25" i="1"/>
  <c r="V25" i="1"/>
  <c r="W25" i="1" s="1"/>
  <c r="AB47" i="1"/>
  <c r="V47" i="1"/>
  <c r="W47" i="1" s="1"/>
  <c r="AB54" i="1"/>
  <c r="V54" i="1"/>
  <c r="Y54" i="1" s="1"/>
  <c r="AB61" i="1"/>
  <c r="V61" i="1"/>
  <c r="W61" i="1" s="1"/>
  <c r="AB72" i="1"/>
  <c r="V72" i="1"/>
  <c r="W72" i="1" s="1"/>
  <c r="AB145" i="1"/>
  <c r="V145" i="1"/>
  <c r="AB33" i="1"/>
  <c r="V33" i="1"/>
  <c r="AB10" i="1"/>
  <c r="AB18" i="1"/>
  <c r="AB27" i="1"/>
  <c r="AB34" i="1"/>
  <c r="AB43" i="1"/>
  <c r="AB70" i="1"/>
  <c r="V80" i="1"/>
  <c r="Y80" i="1" s="1"/>
  <c r="AB82" i="1"/>
  <c r="AB97" i="1"/>
  <c r="V97" i="1"/>
  <c r="AB101" i="1"/>
  <c r="AB108" i="1"/>
  <c r="AB113" i="1"/>
  <c r="V113" i="1"/>
  <c r="AB117" i="1"/>
  <c r="AB124" i="1"/>
  <c r="AB129" i="1"/>
  <c r="V129" i="1"/>
  <c r="AB133" i="1"/>
  <c r="AB55" i="1"/>
  <c r="V55" i="1"/>
  <c r="Y55" i="1" s="1"/>
  <c r="V14" i="1"/>
  <c r="W14" i="1" s="1"/>
  <c r="V23" i="1"/>
  <c r="W23" i="1" s="1"/>
  <c r="AB39" i="1"/>
  <c r="V48" i="1"/>
  <c r="AB50" i="1"/>
  <c r="AB87" i="1"/>
  <c r="V87" i="1"/>
  <c r="Y87" i="1" s="1"/>
  <c r="AB138" i="1"/>
  <c r="AB17" i="1"/>
  <c r="V17" i="1"/>
  <c r="W17" i="1" s="1"/>
  <c r="V78" i="1"/>
  <c r="V95" i="1"/>
  <c r="Y8" i="1"/>
  <c r="Y18" i="1"/>
  <c r="W18" i="1"/>
  <c r="Y42" i="1"/>
  <c r="W42" i="1"/>
  <c r="Y122" i="1"/>
  <c r="Y138" i="1"/>
  <c r="Y52" i="1"/>
  <c r="Y114" i="1"/>
  <c r="Y35" i="1"/>
  <c r="Y82" i="1"/>
  <c r="Y130" i="1"/>
  <c r="Y50" i="1"/>
  <c r="Y11" i="1"/>
  <c r="W11" i="1"/>
  <c r="Y6" i="1"/>
  <c r="W6" i="1"/>
  <c r="Y13" i="1"/>
  <c r="W13" i="1"/>
  <c r="W76" i="1"/>
  <c r="Y76" i="1"/>
  <c r="W21" i="1"/>
  <c r="Y21" i="1"/>
  <c r="W45" i="1"/>
  <c r="Y45" i="1"/>
  <c r="W9" i="1"/>
  <c r="Y9" i="1"/>
  <c r="W60" i="1"/>
  <c r="Y60" i="1"/>
  <c r="Y26" i="1"/>
  <c r="W26" i="1"/>
  <c r="V16" i="1"/>
  <c r="AB16" i="1"/>
  <c r="Y84" i="1"/>
  <c r="U84" i="1"/>
  <c r="W119" i="1"/>
  <c r="Y119" i="1"/>
  <c r="Y15" i="1"/>
  <c r="AB31" i="1"/>
  <c r="W34" i="1"/>
  <c r="Y37" i="1"/>
  <c r="AB38" i="1"/>
  <c r="Y53" i="1"/>
  <c r="AB57" i="1"/>
  <c r="V57" i="1"/>
  <c r="U62" i="1"/>
  <c r="Y62" i="1"/>
  <c r="Y66" i="1"/>
  <c r="AB69" i="1"/>
  <c r="U86" i="1"/>
  <c r="Y125" i="1"/>
  <c r="U125" i="1"/>
  <c r="AB49" i="1"/>
  <c r="V49" i="1"/>
  <c r="AB112" i="1"/>
  <c r="V112" i="1"/>
  <c r="W112" i="1" s="1"/>
  <c r="U123" i="1"/>
  <c r="Y133" i="1"/>
  <c r="U133" i="1"/>
  <c r="Y29" i="1"/>
  <c r="U64" i="1"/>
  <c r="Y64" i="1"/>
  <c r="AB91" i="1"/>
  <c r="AB104" i="1"/>
  <c r="V104" i="1" s="1"/>
  <c r="W104" i="1" s="1"/>
  <c r="U115" i="1"/>
  <c r="Y117" i="1"/>
  <c r="U117" i="1"/>
  <c r="AB136" i="1"/>
  <c r="V136" i="1"/>
  <c r="W136" i="1" s="1"/>
  <c r="Y143" i="1"/>
  <c r="W143" i="1"/>
  <c r="AB14" i="1"/>
  <c r="Y43" i="1"/>
  <c r="AB44" i="1"/>
  <c r="V44" i="1"/>
  <c r="W44" i="1" s="1"/>
  <c r="U52" i="1"/>
  <c r="V56" i="1"/>
  <c r="AB56" i="1"/>
  <c r="AB59" i="1"/>
  <c r="V59" i="1"/>
  <c r="W59" i="1" s="1"/>
  <c r="U67" i="1"/>
  <c r="Y70" i="1"/>
  <c r="AB73" i="1"/>
  <c r="V73" i="1"/>
  <c r="AB79" i="1"/>
  <c r="AB96" i="1"/>
  <c r="U107" i="1"/>
  <c r="Y71" i="1"/>
  <c r="AB36" i="1"/>
  <c r="V36" i="1"/>
  <c r="W36" i="1" s="1"/>
  <c r="AB40" i="1"/>
  <c r="V40" i="1"/>
  <c r="AB81" i="1"/>
  <c r="V81" i="1"/>
  <c r="AB83" i="1"/>
  <c r="V83" i="1"/>
  <c r="W83" i="1" s="1"/>
  <c r="Y85" i="1"/>
  <c r="U85" i="1"/>
  <c r="U92" i="1"/>
  <c r="AB94" i="1"/>
  <c r="U109" i="1"/>
  <c r="AB128" i="1"/>
  <c r="V128" i="1"/>
  <c r="W128" i="1" s="1"/>
  <c r="W135" i="1"/>
  <c r="Y135" i="1"/>
  <c r="U139" i="1"/>
  <c r="AB51" i="1"/>
  <c r="V51" i="1"/>
  <c r="W51" i="1" s="1"/>
  <c r="Y12" i="1"/>
  <c r="Y68" i="1"/>
  <c r="U20" i="1"/>
  <c r="Y27" i="1"/>
  <c r="AB28" i="1"/>
  <c r="V28" i="1"/>
  <c r="W28" i="1" s="1"/>
  <c r="V32" i="1"/>
  <c r="AB32" i="1"/>
  <c r="U35" i="1"/>
  <c r="Y39" i="1"/>
  <c r="Y58" i="1"/>
  <c r="Y74" i="1"/>
  <c r="U99" i="1"/>
  <c r="AB120" i="1"/>
  <c r="V120" i="1"/>
  <c r="W120" i="1" s="1"/>
  <c r="Y141" i="1"/>
  <c r="U141" i="1"/>
  <c r="V77" i="1"/>
  <c r="W77" i="1" s="1"/>
  <c r="AB77" i="1"/>
  <c r="Y7" i="1"/>
  <c r="W10" i="1"/>
  <c r="Y19" i="1"/>
  <c r="AB20" i="1"/>
  <c r="V20" i="1"/>
  <c r="W20" i="1" s="1"/>
  <c r="V24" i="1"/>
  <c r="AB24" i="1"/>
  <c r="U27" i="1"/>
  <c r="U51" i="1"/>
  <c r="AB67" i="1"/>
  <c r="V67" i="1"/>
  <c r="W67" i="1" s="1"/>
  <c r="U72" i="1"/>
  <c r="U74" i="1"/>
  <c r="U101" i="1"/>
  <c r="W127" i="1"/>
  <c r="Y127" i="1"/>
  <c r="U131" i="1"/>
  <c r="U144" i="1"/>
  <c r="Y30" i="1"/>
  <c r="Y46" i="1"/>
  <c r="U104" i="1"/>
  <c r="U112" i="1"/>
  <c r="U120" i="1"/>
  <c r="U128" i="1"/>
  <c r="U136" i="1"/>
  <c r="AB144" i="1"/>
  <c r="V144" i="1"/>
  <c r="W144" i="1" s="1"/>
  <c r="U93" i="1"/>
  <c r="AB99" i="1"/>
  <c r="AB102" i="1"/>
  <c r="AB107" i="1"/>
  <c r="AB110" i="1"/>
  <c r="V110" i="1" s="1"/>
  <c r="AB115" i="1"/>
  <c r="V115" i="1"/>
  <c r="W115" i="1" s="1"/>
  <c r="AB118" i="1"/>
  <c r="V118" i="1"/>
  <c r="AB123" i="1"/>
  <c r="V123" i="1"/>
  <c r="W123" i="1" s="1"/>
  <c r="AB126" i="1"/>
  <c r="V126" i="1"/>
  <c r="AB131" i="1"/>
  <c r="V131" i="1"/>
  <c r="W131" i="1" s="1"/>
  <c r="AB134" i="1"/>
  <c r="V134" i="1"/>
  <c r="AB139" i="1"/>
  <c r="V139" i="1"/>
  <c r="W139" i="1" s="1"/>
  <c r="AB89" i="1"/>
  <c r="U83" i="1"/>
  <c r="AB88" i="1"/>
  <c r="U61" i="1"/>
  <c r="AB65" i="1"/>
  <c r="V65" i="1"/>
  <c r="AB75" i="1"/>
  <c r="V75" i="1"/>
  <c r="W75" i="1" s="1"/>
  <c r="U91" i="1"/>
  <c r="Y116" i="1"/>
  <c r="Y124" i="1"/>
  <c r="Y132" i="1"/>
  <c r="Y140" i="1"/>
  <c r="U142" i="1"/>
  <c r="Y155" i="1"/>
  <c r="V1" i="1" s="1"/>
  <c r="U145" i="1"/>
  <c r="D5" i="6"/>
  <c r="D6" i="6" s="1"/>
  <c r="G24" i="6"/>
  <c r="Y5" i="1" l="1"/>
  <c r="W5" i="1"/>
  <c r="Y92" i="1"/>
  <c r="W103" i="1"/>
  <c r="Y103" i="1"/>
  <c r="W101" i="1"/>
  <c r="Y101" i="1"/>
  <c r="W98" i="1"/>
  <c r="Y98" i="1"/>
  <c r="W100" i="1"/>
  <c r="Y100" i="1"/>
  <c r="U147" i="1"/>
  <c r="Y90" i="1"/>
  <c r="Y111" i="1"/>
  <c r="W111" i="1"/>
  <c r="W109" i="1"/>
  <c r="Y109" i="1"/>
  <c r="W108" i="1"/>
  <c r="Y108" i="1"/>
  <c r="W106" i="1"/>
  <c r="Y106" i="1"/>
  <c r="Y93" i="1"/>
  <c r="W54" i="1"/>
  <c r="W87" i="1"/>
  <c r="Y48" i="1"/>
  <c r="W48" i="1"/>
  <c r="Y61" i="1"/>
  <c r="Y86" i="1"/>
  <c r="W69" i="1"/>
  <c r="Y69" i="1"/>
  <c r="W31" i="1"/>
  <c r="Y31" i="1"/>
  <c r="Y83" i="1"/>
  <c r="Y63" i="1"/>
  <c r="W63" i="1"/>
  <c r="W38" i="1"/>
  <c r="Y38" i="1"/>
  <c r="W88" i="1"/>
  <c r="Y88" i="1"/>
  <c r="W79" i="1"/>
  <c r="Y79" i="1"/>
  <c r="W78" i="1"/>
  <c r="Y78" i="1"/>
  <c r="W55" i="1"/>
  <c r="Y47" i="1"/>
  <c r="W80" i="1"/>
  <c r="Y22" i="1"/>
  <c r="Y14" i="1"/>
  <c r="Y23" i="1"/>
  <c r="Y95" i="1"/>
  <c r="W95" i="1"/>
  <c r="Y59" i="1"/>
  <c r="Y128" i="1"/>
  <c r="Y36" i="1"/>
  <c r="Y72" i="1"/>
  <c r="Y75" i="1"/>
  <c r="V147" i="1"/>
  <c r="Y91" i="1"/>
  <c r="Y77" i="1"/>
  <c r="Y51" i="1"/>
  <c r="Y162" i="1"/>
  <c r="Y166" i="1" s="1"/>
  <c r="Y89" i="1"/>
  <c r="W89" i="1"/>
  <c r="Y142" i="1"/>
  <c r="Y24" i="1"/>
  <c r="W24" i="1"/>
  <c r="Y41" i="1"/>
  <c r="Y126" i="1"/>
  <c r="W126" i="1"/>
  <c r="Y110" i="1"/>
  <c r="W110" i="1"/>
  <c r="Y131" i="1"/>
  <c r="Y25" i="1"/>
  <c r="Y139" i="1"/>
  <c r="Y81" i="1"/>
  <c r="W81" i="1"/>
  <c r="Y107" i="1"/>
  <c r="Y73" i="1"/>
  <c r="W73" i="1"/>
  <c r="Y56" i="1"/>
  <c r="W56" i="1"/>
  <c r="Y33" i="1"/>
  <c r="W33" i="1"/>
  <c r="W137" i="1"/>
  <c r="Y137" i="1"/>
  <c r="Y120" i="1"/>
  <c r="W94" i="1"/>
  <c r="Y94" i="1"/>
  <c r="Y44" i="1"/>
  <c r="Y49" i="1"/>
  <c r="W49" i="1"/>
  <c r="W129" i="1"/>
  <c r="Y129" i="1"/>
  <c r="Y16" i="1"/>
  <c r="W16" i="1"/>
  <c r="W121" i="1"/>
  <c r="Y121" i="1"/>
  <c r="Y65" i="1"/>
  <c r="W65" i="1"/>
  <c r="Y112" i="1"/>
  <c r="Y20" i="1"/>
  <c r="W57" i="1"/>
  <c r="Y57" i="1"/>
  <c r="Y102" i="1"/>
  <c r="W102" i="1"/>
  <c r="Y67" i="1"/>
  <c r="W113" i="1"/>
  <c r="Y113" i="1"/>
  <c r="Y134" i="1"/>
  <c r="W134" i="1"/>
  <c r="Y118" i="1"/>
  <c r="W118" i="1"/>
  <c r="W105" i="1"/>
  <c r="Y105" i="1"/>
  <c r="Y96" i="1"/>
  <c r="Y136" i="1"/>
  <c r="Y104" i="1"/>
  <c r="Y99" i="1"/>
  <c r="Y28" i="1"/>
  <c r="Y123" i="1"/>
  <c r="W40" i="1"/>
  <c r="Y40" i="1"/>
  <c r="Y97" i="1"/>
  <c r="W97" i="1"/>
  <c r="Y144" i="1"/>
  <c r="Y32" i="1"/>
  <c r="W32" i="1"/>
  <c r="Y17" i="1"/>
  <c r="Y115" i="1"/>
  <c r="Y145" i="1"/>
  <c r="W145" i="1"/>
  <c r="W1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cplatts</author>
  </authors>
  <commentList>
    <comment ref="Q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cplatts:</t>
        </r>
        <r>
          <rPr>
            <sz val="8"/>
            <color indexed="81"/>
            <rFont val="Tahoma"/>
            <family val="2"/>
          </rPr>
          <t xml:space="preserve">
Always O for Opt Outs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Platts</author>
  </authors>
  <commentList>
    <comment ref="E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M = Maternity/Parental leave
A = Approved unpaid leave
U = Unapproved unpaid leave (no contributions due)
S = Strike 
I =  Sick leave (only dates required)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<sst xmlns="http://schemas.openxmlformats.org/spreadsheetml/2006/main" count="270" uniqueCount="192">
  <si>
    <t>Instructions to complete monthly pension contributions spreadsheet</t>
  </si>
  <si>
    <t>a)</t>
  </si>
  <si>
    <t xml:space="preserve">Please complete all relevant blue cells on the blue Employee Data tab sheet. </t>
  </si>
  <si>
    <t>b)</t>
  </si>
  <si>
    <r>
      <t xml:space="preserve">Enter employee's Surname, Forename, Payroll Number and NI number in columns </t>
    </r>
    <r>
      <rPr>
        <b/>
        <sz val="11"/>
        <rFont val="Arial"/>
        <family val="2"/>
      </rPr>
      <t>A,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B, C</t>
    </r>
    <r>
      <rPr>
        <sz val="11"/>
        <rFont val="Arial"/>
        <family val="2"/>
      </rPr>
      <t xml:space="preserve"> &amp;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 respectively</t>
    </r>
  </si>
  <si>
    <t>c)</t>
  </si>
  <si>
    <r>
      <t xml:space="preserve">If the Employee is in the main scheme (CPP1), enter their monthly pensionable pay in column </t>
    </r>
    <r>
      <rPr>
        <b/>
        <sz val="11"/>
        <rFont val="Arial"/>
        <family val="2"/>
      </rPr>
      <t>E.</t>
    </r>
  </si>
  <si>
    <t>d)</t>
  </si>
  <si>
    <r>
      <t xml:space="preserve">If the Employee is in the 50/50 scheme (CPP2), enter their monthly pensionable pay in column </t>
    </r>
    <r>
      <rPr>
        <b/>
        <sz val="11"/>
        <rFont val="Arial"/>
        <family val="2"/>
      </rPr>
      <t>F.</t>
    </r>
  </si>
  <si>
    <t>e)</t>
  </si>
  <si>
    <r>
      <t xml:space="preserve">If the Employee is in the main scheme (CEC,1) enter their monthly contributions paid in column </t>
    </r>
    <r>
      <rPr>
        <b/>
        <sz val="11"/>
        <rFont val="Arial"/>
        <family val="2"/>
      </rPr>
      <t>G.</t>
    </r>
  </si>
  <si>
    <t>f)</t>
  </si>
  <si>
    <r>
      <t xml:space="preserve">If the Employee is in the 50/50 scheme (CEC2), enter their monthly contributions paid in column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.</t>
    </r>
  </si>
  <si>
    <t>g)</t>
  </si>
  <si>
    <r>
      <t xml:space="preserve">If the Employee is paying Additional Pension Contributions (EAPC CAC), then enter this in column 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.</t>
    </r>
  </si>
  <si>
    <t>h)</t>
  </si>
  <si>
    <r>
      <t xml:space="preserve">If the Employer is paying Additional Pension Contributions (RAPC CARC), then enter this in column </t>
    </r>
    <r>
      <rPr>
        <b/>
        <sz val="11"/>
        <rFont val="Arial"/>
        <family val="2"/>
      </rPr>
      <t>J</t>
    </r>
    <r>
      <rPr>
        <sz val="11"/>
        <rFont val="Arial"/>
        <family val="2"/>
      </rPr>
      <t>.</t>
    </r>
  </si>
  <si>
    <t>i)</t>
  </si>
  <si>
    <r>
      <t xml:space="preserve">If the Employee is paying Additional Voluntary Contributions. (EAVC CAC), then enter this in column </t>
    </r>
    <r>
      <rPr>
        <b/>
        <sz val="11"/>
        <rFont val="Arial"/>
        <family val="2"/>
      </rPr>
      <t>K</t>
    </r>
    <r>
      <rPr>
        <sz val="11"/>
        <rFont val="Arial"/>
        <family val="2"/>
      </rPr>
      <t>.</t>
    </r>
  </si>
  <si>
    <t>j)</t>
  </si>
  <si>
    <r>
      <t xml:space="preserve">If the Employee is paying Additional Regular Contributions (ARC), then enter this in column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.</t>
    </r>
  </si>
  <si>
    <t>k)</t>
  </si>
  <si>
    <r>
      <t xml:space="preserve">If the Employee is paying Added Years Contributions, then enter this in column 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.</t>
    </r>
  </si>
  <si>
    <t>l)</t>
  </si>
  <si>
    <r>
      <t xml:space="preserve">If an employee is on maternity leave please enter 1 in column </t>
    </r>
    <r>
      <rPr>
        <b/>
        <sz val="11"/>
        <rFont val="Arial"/>
        <family val="2"/>
      </rPr>
      <t>N.</t>
    </r>
  </si>
  <si>
    <t>m)</t>
  </si>
  <si>
    <r>
      <t xml:space="preserve">If an employee is on reduced pay due to sickness, the employers conts on assumed pensionable pay, please enter 2 in column </t>
    </r>
    <r>
      <rPr>
        <b/>
        <sz val="11"/>
        <rFont val="Arial"/>
        <family val="2"/>
      </rPr>
      <t>O.</t>
    </r>
  </si>
  <si>
    <r>
      <t xml:space="preserve">Enter the Employer's monthly contributions paid in column </t>
    </r>
    <r>
      <rPr>
        <b/>
        <sz val="11"/>
        <rFont val="Arial"/>
        <family val="2"/>
      </rPr>
      <t>P.</t>
    </r>
  </si>
  <si>
    <t>n)</t>
  </si>
  <si>
    <r>
      <t xml:space="preserve">Please enter any refunds made to the employee in column </t>
    </r>
    <r>
      <rPr>
        <b/>
        <sz val="11"/>
        <rFont val="Arial"/>
        <family val="2"/>
      </rPr>
      <t>Q.</t>
    </r>
    <r>
      <rPr>
        <sz val="11"/>
        <rFont val="Arial"/>
        <family val="2"/>
      </rPr>
      <t xml:space="preserve"> These should be entered as a positive figure i.e. 200 rather than -200.</t>
    </r>
  </si>
  <si>
    <t>o)</t>
  </si>
  <si>
    <r>
      <t xml:space="preserve">If the employee contribution band is fixed for the year and the start, then entry the band in column </t>
    </r>
    <r>
      <rPr>
        <b/>
        <sz val="11"/>
        <rFont val="Arial"/>
        <family val="2"/>
      </rPr>
      <t>R</t>
    </r>
  </si>
  <si>
    <t>e.g 1 for band 1, 2 for Band 2 and so on</t>
  </si>
  <si>
    <t>p)</t>
  </si>
  <si>
    <t xml:space="preserve">The cells to the right will auto fill and act as a quick check for employee bands and contributions and employers contributions. </t>
  </si>
  <si>
    <t>Please note that all the revelant blue cells must be completed for these checks to work.</t>
  </si>
  <si>
    <t>q)</t>
  </si>
  <si>
    <t xml:space="preserve">So long as all of the relevant cells are completed, the auto check to the right will be updated. </t>
  </si>
  <si>
    <r>
      <t xml:space="preserve">If the E'ers diff Over / Underpaid is highlighted </t>
    </r>
    <r>
      <rPr>
        <sz val="11"/>
        <color indexed="10"/>
        <rFont val="Arial"/>
        <family val="2"/>
      </rPr>
      <t>red</t>
    </r>
    <r>
      <rPr>
        <sz val="11"/>
        <rFont val="Arial"/>
        <family val="2"/>
      </rPr>
      <t xml:space="preserve"> then it has been </t>
    </r>
    <r>
      <rPr>
        <sz val="11"/>
        <color indexed="10"/>
        <rFont val="Arial"/>
        <family val="2"/>
      </rPr>
      <t>overpaid</t>
    </r>
    <r>
      <rPr>
        <sz val="11"/>
        <rFont val="Arial"/>
        <family val="2"/>
      </rPr>
      <t xml:space="preserve"> and if it is highlighted </t>
    </r>
    <r>
      <rPr>
        <sz val="11"/>
        <color indexed="12"/>
        <rFont val="Arial"/>
        <family val="2"/>
      </rPr>
      <t>blue</t>
    </r>
    <r>
      <rPr>
        <sz val="11"/>
        <rFont val="Arial"/>
        <family val="2"/>
      </rPr>
      <t xml:space="preserve"> then it has been </t>
    </r>
    <r>
      <rPr>
        <sz val="11"/>
        <color indexed="12"/>
        <rFont val="Arial"/>
        <family val="2"/>
      </rPr>
      <t>underpaid</t>
    </r>
    <r>
      <rPr>
        <sz val="11"/>
        <rFont val="Arial"/>
        <family val="2"/>
      </rPr>
      <t xml:space="preserve">. </t>
    </r>
  </si>
  <si>
    <t>r)</t>
  </si>
  <si>
    <t xml:space="preserve">So long as all of the relevant cells are completed, including the optional blue ones, the auto check to the right will be updated. </t>
  </si>
  <si>
    <r>
      <t xml:space="preserve">If the Contributions Over / Underpaid is highlighted </t>
    </r>
    <r>
      <rPr>
        <sz val="11"/>
        <color indexed="10"/>
        <rFont val="Arial"/>
        <family val="2"/>
      </rPr>
      <t>red</t>
    </r>
    <r>
      <rPr>
        <sz val="11"/>
        <rFont val="Arial"/>
        <family val="2"/>
      </rPr>
      <t xml:space="preserve"> then it has been </t>
    </r>
    <r>
      <rPr>
        <sz val="11"/>
        <color indexed="10"/>
        <rFont val="Arial"/>
        <family val="2"/>
      </rPr>
      <t>overpaid</t>
    </r>
    <r>
      <rPr>
        <sz val="11"/>
        <rFont val="Arial"/>
        <family val="2"/>
      </rPr>
      <t xml:space="preserve"> and if it is highlighted </t>
    </r>
    <r>
      <rPr>
        <sz val="11"/>
        <color indexed="12"/>
        <rFont val="Arial"/>
        <family val="2"/>
      </rPr>
      <t>blue</t>
    </r>
    <r>
      <rPr>
        <sz val="11"/>
        <rFont val="Arial"/>
        <family val="2"/>
      </rPr>
      <t xml:space="preserve"> then it has been </t>
    </r>
    <r>
      <rPr>
        <sz val="11"/>
        <color indexed="12"/>
        <rFont val="Arial"/>
        <family val="2"/>
      </rPr>
      <t>underpaid</t>
    </r>
    <r>
      <rPr>
        <sz val="11"/>
        <rFont val="Arial"/>
        <family val="2"/>
      </rPr>
      <t xml:space="preserve">. </t>
    </r>
  </si>
  <si>
    <t>s)</t>
  </si>
  <si>
    <r>
      <t xml:space="preserve">Any differences to either the Employers or Employees contributions, need to have an explantion stated in column </t>
    </r>
    <r>
      <rPr>
        <b/>
        <sz val="11"/>
        <rFont val="Arial"/>
        <family val="2"/>
      </rPr>
      <t>AD.</t>
    </r>
  </si>
  <si>
    <t>t)</t>
  </si>
  <si>
    <r>
      <t xml:space="preserve">To view the total due for the period please press buttons </t>
    </r>
    <r>
      <rPr>
        <b/>
        <sz val="11"/>
        <rFont val="Arial"/>
        <family val="2"/>
      </rPr>
      <t>Ctrl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End</t>
    </r>
    <r>
      <rPr>
        <sz val="11"/>
        <rFont val="Arial"/>
        <family val="2"/>
      </rPr>
      <t xml:space="preserve"> together and this will take you to the end of the spreadsheet. </t>
    </r>
  </si>
  <si>
    <t>If the Employee Data tab is not completed correctly, this will be sent back for the corrrections to be made.</t>
  </si>
  <si>
    <t xml:space="preserve">Once completed, please return this spreadsheet to - </t>
  </si>
  <si>
    <t>LGPSreturns@buckinghamshire.gov.uk</t>
  </si>
  <si>
    <t>By Submitting this return you are confirming the following for your organisation</t>
  </si>
  <si>
    <t>Employee Data</t>
  </si>
  <si>
    <t>is complete and correct</t>
  </si>
  <si>
    <t>New Entrants</t>
  </si>
  <si>
    <t>New Entrants this month</t>
  </si>
  <si>
    <t>Leavers</t>
  </si>
  <si>
    <t>Leavers this month</t>
  </si>
  <si>
    <t>Opt Outs</t>
  </si>
  <si>
    <t>Opt Outs this month</t>
  </si>
  <si>
    <t>Changes</t>
  </si>
  <si>
    <t>Changes this month</t>
  </si>
  <si>
    <t>Absence</t>
  </si>
  <si>
    <t>Absences this month</t>
  </si>
  <si>
    <t>50/50 Elections</t>
  </si>
  <si>
    <t>Elections this month</t>
  </si>
  <si>
    <t>Payroll Change</t>
  </si>
  <si>
    <t>Has Payroll provider changed?</t>
  </si>
  <si>
    <t>Please Complete blue cells for all LGPS Employees as appropriate</t>
  </si>
  <si>
    <t>Employer Contribution rate</t>
  </si>
  <si>
    <t>Period</t>
  </si>
  <si>
    <t>Employer Code</t>
  </si>
  <si>
    <t>PPPPP</t>
  </si>
  <si>
    <t>Employer Name</t>
  </si>
  <si>
    <t>This area will self populate if highlighted red or blue please check your entries</t>
  </si>
  <si>
    <t>Surname</t>
  </si>
  <si>
    <t>Forename</t>
  </si>
  <si>
    <t>Payroll Reference Number</t>
  </si>
  <si>
    <t>Employee N.I. Number</t>
  </si>
  <si>
    <t>Main scheme pensionable pay    (CPP1)</t>
  </si>
  <si>
    <t>50/50 scheme pensionable pay    (CPP2)</t>
  </si>
  <si>
    <t>Main scheme Employee conts. paid  (CEC1)</t>
  </si>
  <si>
    <t>50/50 scheme Employee conts. paid  (CEC2)</t>
  </si>
  <si>
    <t>Additional Pension Conts. (EAPC CAC)</t>
  </si>
  <si>
    <t>Additional Pension Conts. (RAPC CARC)</t>
  </si>
  <si>
    <t>Additional Voluntary Conts. (EAVC CAC)</t>
  </si>
  <si>
    <t>Additional Regular Conts. (ARC)</t>
  </si>
  <si>
    <t>Added Years</t>
  </si>
  <si>
    <t>Maternity Leave</t>
  </si>
  <si>
    <t>Employer reduced sick pay conts</t>
  </si>
  <si>
    <t>Employers conts paid  (CRC)</t>
  </si>
  <si>
    <t>Any refunds made to Employee</t>
  </si>
  <si>
    <t xml:space="preserve">Correct Employee Band </t>
  </si>
  <si>
    <t>Correct Employee Conts. Due</t>
  </si>
  <si>
    <t xml:space="preserve">Total Employers Cont. due </t>
  </si>
  <si>
    <r>
      <t xml:space="preserve">E'ers diff </t>
    </r>
    <r>
      <rPr>
        <sz val="9"/>
        <color indexed="10"/>
        <rFont val="Arial"/>
        <family val="2"/>
      </rPr>
      <t>Over</t>
    </r>
    <r>
      <rPr>
        <sz val="9"/>
        <rFont val="Arial"/>
        <family val="2"/>
      </rPr>
      <t xml:space="preserve"> / </t>
    </r>
    <r>
      <rPr>
        <sz val="9"/>
        <color indexed="12"/>
        <rFont val="Arial"/>
        <family val="2"/>
      </rPr>
      <t>Underpaid</t>
    </r>
  </si>
  <si>
    <t>Total Employee Conts. due excluding AVCs</t>
  </si>
  <si>
    <r>
      <t xml:space="preserve">E'ees diff </t>
    </r>
    <r>
      <rPr>
        <sz val="9"/>
        <color indexed="10"/>
        <rFont val="Arial"/>
        <family val="2"/>
      </rPr>
      <t>Over</t>
    </r>
    <r>
      <rPr>
        <sz val="9"/>
        <rFont val="Arial"/>
        <family val="2"/>
      </rPr>
      <t xml:space="preserve"> / </t>
    </r>
    <r>
      <rPr>
        <sz val="9"/>
        <color indexed="12"/>
        <rFont val="Arial"/>
        <family val="2"/>
      </rPr>
      <t>Underpaid</t>
    </r>
  </si>
  <si>
    <t xml:space="preserve">Total Due </t>
  </si>
  <si>
    <t>Reason for difference</t>
  </si>
  <si>
    <t xml:space="preserve"> </t>
  </si>
  <si>
    <t>Total Contributions due for Period</t>
  </si>
  <si>
    <t>Employer Contributions Due</t>
  </si>
  <si>
    <t>Employee Contributions Due</t>
  </si>
  <si>
    <t>Additional Employee conts.</t>
  </si>
  <si>
    <t>Additional Employer conts.</t>
  </si>
  <si>
    <t>Employer deficit conts.</t>
  </si>
  <si>
    <t>Total due</t>
  </si>
  <si>
    <t>Payment recevied</t>
  </si>
  <si>
    <t>Difference</t>
  </si>
  <si>
    <t>Posting</t>
  </si>
  <si>
    <t>Payroll Number</t>
  </si>
  <si>
    <t>Address Line 1</t>
  </si>
  <si>
    <t>Address Line 2</t>
  </si>
  <si>
    <t>Address Line 3</t>
  </si>
  <si>
    <t>Address Line 4</t>
  </si>
  <si>
    <t>Address Line 5</t>
  </si>
  <si>
    <t>Post Code</t>
  </si>
  <si>
    <t>NI Number</t>
  </si>
  <si>
    <t>Forenames</t>
  </si>
  <si>
    <t>Title</t>
  </si>
  <si>
    <t>Gender</t>
  </si>
  <si>
    <t>Status</t>
  </si>
  <si>
    <t>Marital Status</t>
  </si>
  <si>
    <t>DOB</t>
  </si>
  <si>
    <t>Date Joined Fund</t>
  </si>
  <si>
    <t>Auto Enrolment Date</t>
  </si>
  <si>
    <t>Super Ref</t>
  </si>
  <si>
    <t>Final Pay (2008 scheme definition)</t>
  </si>
  <si>
    <t>Actual Rem</t>
  </si>
  <si>
    <t>Emp Number</t>
  </si>
  <si>
    <t>Cont Rate</t>
  </si>
  <si>
    <t>Emp Type</t>
  </si>
  <si>
    <t>Part-Time Ind</t>
  </si>
  <si>
    <t>Part-Time hours</t>
  </si>
  <si>
    <t>Stat Notice Ind</t>
  </si>
  <si>
    <t>Name of School</t>
  </si>
  <si>
    <t>Work Email Address</t>
  </si>
  <si>
    <t>Payroll Ref</t>
  </si>
  <si>
    <t>Date Left Service</t>
  </si>
  <si>
    <t>Date joined fund</t>
  </si>
  <si>
    <t>Employer name</t>
  </si>
  <si>
    <t>Employer's Auto Enrolment Staging Date (if known)</t>
  </si>
  <si>
    <t>Opt Out Date</t>
  </si>
  <si>
    <t>NI number</t>
  </si>
  <si>
    <t>Date com curr pens service</t>
  </si>
  <si>
    <t xml:space="preserve">Part time hours </t>
  </si>
  <si>
    <t xml:space="preserve">Previous Hours </t>
  </si>
  <si>
    <t>Date effective from</t>
  </si>
  <si>
    <t>F/T Equivalent pay</t>
  </si>
  <si>
    <t>Cont rate %</t>
  </si>
  <si>
    <t>Stat notice Ind</t>
  </si>
  <si>
    <t>Reason for Absence/Arrears</t>
  </si>
  <si>
    <t>Date From (Paid leave)</t>
  </si>
  <si>
    <t>Date To (Paid Leave)</t>
  </si>
  <si>
    <t>Date From (unpaid leave)</t>
  </si>
  <si>
    <t>Date To (unpaid leave)</t>
  </si>
  <si>
    <t>Election to pay arrears (Y/N)</t>
  </si>
  <si>
    <t>Total arrears (£)</t>
  </si>
  <si>
    <t>Period of repayment</t>
  </si>
  <si>
    <t>Rate of repayment</t>
  </si>
  <si>
    <t>Ident1</t>
  </si>
  <si>
    <t>Scheme</t>
  </si>
  <si>
    <t>Employer</t>
  </si>
  <si>
    <t>Employment Number</t>
  </si>
  <si>
    <t>Ident2</t>
  </si>
  <si>
    <t>Ident3</t>
  </si>
  <si>
    <t>LGPSMAIN From Date</t>
  </si>
  <si>
    <t>LGPSMAIN To Date</t>
  </si>
  <si>
    <t>LGPSMAIN Pay</t>
  </si>
  <si>
    <t>LGPS5050 From Date</t>
  </si>
  <si>
    <t>LGPS5050 To Date</t>
  </si>
  <si>
    <t>LGPS5050 Pay</t>
  </si>
  <si>
    <t>Date joining payroll</t>
  </si>
  <si>
    <t>Date leaving payroll</t>
  </si>
  <si>
    <t>Previous payroll provider (if known)</t>
  </si>
  <si>
    <t>New payroll provider (if known)</t>
  </si>
  <si>
    <t>School Name (if applicable)</t>
  </si>
  <si>
    <t>MAIN</t>
  </si>
  <si>
    <t>50/50</t>
  </si>
  <si>
    <t>Contribution</t>
  </si>
  <si>
    <t>Range</t>
  </si>
  <si>
    <t>Rate</t>
  </si>
  <si>
    <t>Lower</t>
  </si>
  <si>
    <t>Upper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</si>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</sst>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1" fillId="0" borderId="0"/>
    <xf numFmtId="0" fontId="25" fillId="0" borderId="0" applyNumberFormat="0" applyFill="0" applyBorder="0" applyAlignment="0" applyProtection="0"/>
  </cellStyleXfs>
  <cellXfs count="190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43" fontId="0" fillId="0" borderId="0" xfId="1" applyFont="1" applyBorder="1" applyAlignment="1" applyProtection="1"/>
    <xf numFmtId="0" fontId="0" fillId="0" borderId="0" xfId="0" applyAlignment="1">
      <alignment horizontal="left"/>
    </xf>
    <xf numFmtId="43" fontId="4" fillId="0" borderId="0" xfId="1" applyFont="1" applyProtection="1"/>
    <xf numFmtId="43" fontId="0" fillId="0" borderId="0" xfId="1" applyFont="1" applyProtection="1"/>
    <xf numFmtId="43" fontId="14" fillId="0" borderId="5" xfId="1" applyFont="1" applyBorder="1" applyAlignment="1" applyProtection="1">
      <alignment horizontal="center" vertical="center" wrapText="1"/>
    </xf>
    <xf numFmtId="43" fontId="14" fillId="0" borderId="6" xfId="1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0" xfId="0" applyFont="1"/>
    <xf numFmtId="0" fontId="0" fillId="0" borderId="14" xfId="0" applyBorder="1"/>
    <xf numFmtId="0" fontId="14" fillId="0" borderId="5" xfId="1" applyNumberFormat="1" applyFont="1" applyBorder="1" applyAlignment="1" applyProtection="1">
      <alignment horizontal="center" vertical="center"/>
    </xf>
    <xf numFmtId="43" fontId="0" fillId="0" borderId="0" xfId="1" applyFont="1" applyFill="1" applyProtection="1"/>
    <xf numFmtId="0" fontId="2" fillId="0" borderId="0" xfId="0" applyFont="1"/>
    <xf numFmtId="43" fontId="2" fillId="0" borderId="0" xfId="1" applyFont="1" applyFill="1" applyBorder="1" applyProtection="1"/>
    <xf numFmtId="43" fontId="0" fillId="0" borderId="0" xfId="1" applyFont="1" applyBorder="1" applyAlignment="1" applyProtection="1">
      <alignment horizont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43" fontId="4" fillId="0" borderId="0" xfId="1" applyFont="1" applyBorder="1" applyProtection="1"/>
    <xf numFmtId="43" fontId="0" fillId="0" borderId="0" xfId="1" applyFont="1" applyBorder="1" applyProtection="1"/>
    <xf numFmtId="0" fontId="0" fillId="0" borderId="26" xfId="0" applyBorder="1"/>
    <xf numFmtId="43" fontId="2" fillId="0" borderId="11" xfId="2" applyNumberFormat="1" applyFont="1" applyFill="1" applyBorder="1" applyProtection="1">
      <protection hidden="1"/>
    </xf>
    <xf numFmtId="10" fontId="2" fillId="0" borderId="8" xfId="2" applyNumberFormat="1" applyFont="1" applyFill="1" applyBorder="1" applyProtection="1">
      <protection hidden="1"/>
    </xf>
    <xf numFmtId="0" fontId="10" fillId="4" borderId="0" xfId="4" applyFont="1" applyFill="1"/>
    <xf numFmtId="0" fontId="16" fillId="4" borderId="0" xfId="4" applyFill="1"/>
    <xf numFmtId="0" fontId="0" fillId="4" borderId="0" xfId="0" applyFill="1"/>
    <xf numFmtId="0" fontId="9" fillId="4" borderId="0" xfId="4" applyFont="1" applyFill="1"/>
    <xf numFmtId="0" fontId="11" fillId="4" borderId="0" xfId="4" applyFont="1" applyFill="1"/>
    <xf numFmtId="0" fontId="17" fillId="4" borderId="0" xfId="3" applyFont="1" applyFill="1"/>
    <xf numFmtId="0" fontId="11" fillId="4" borderId="0" xfId="0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1" fillId="0" borderId="0" xfId="8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8" fillId="0" borderId="0" xfId="7" applyProtection="1">
      <protection locked="0"/>
    </xf>
    <xf numFmtId="2" fontId="18" fillId="0" borderId="0" xfId="7" applyNumberFormat="1" applyProtection="1">
      <protection locked="0"/>
    </xf>
    <xf numFmtId="14" fontId="18" fillId="0" borderId="0" xfId="7" applyNumberFormat="1" applyProtection="1">
      <protection locked="0"/>
    </xf>
    <xf numFmtId="49" fontId="18" fillId="0" borderId="0" xfId="7" applyNumberFormat="1" applyAlignment="1" applyProtection="1">
      <alignment horizontal="left" vertical="center" wrapText="1"/>
      <protection locked="0"/>
    </xf>
    <xf numFmtId="2" fontId="18" fillId="0" borderId="0" xfId="7" applyNumberFormat="1" applyAlignment="1" applyProtection="1">
      <alignment horizontal="left" vertical="center" wrapText="1"/>
      <protection locked="0"/>
    </xf>
    <xf numFmtId="49" fontId="18" fillId="0" borderId="0" xfId="7" applyNumberFormat="1" applyAlignment="1" applyProtection="1">
      <alignment horizontal="left" vertical="center"/>
      <protection locked="0"/>
    </xf>
    <xf numFmtId="2" fontId="18" fillId="0" borderId="0" xfId="7" applyNumberFormat="1" applyAlignment="1" applyProtection="1">
      <alignment horizontal="left" vertical="center"/>
      <protection locked="0"/>
    </xf>
    <xf numFmtId="49" fontId="18" fillId="0" borderId="0" xfId="7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/>
      <protection locked="0"/>
    </xf>
    <xf numFmtId="1" fontId="18" fillId="0" borderId="0" xfId="0" applyNumberFormat="1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14" fontId="18" fillId="0" borderId="0" xfId="0" applyNumberFormat="1" applyFont="1" applyAlignment="1" applyProtection="1">
      <alignment horizontal="left" vertical="center"/>
      <protection locked="0"/>
    </xf>
    <xf numFmtId="2" fontId="18" fillId="0" borderId="0" xfId="0" applyNumberFormat="1" applyFont="1" applyAlignment="1" applyProtection="1">
      <alignment horizontal="left" vertical="center"/>
      <protection locked="0"/>
    </xf>
    <xf numFmtId="1" fontId="18" fillId="0" borderId="0" xfId="0" applyNumberFormat="1" applyFont="1" applyAlignment="1" applyProtection="1">
      <alignment horizontal="left" vertical="center" wrapText="1"/>
      <protection locked="0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14" fontId="18" fillId="0" borderId="0" xfId="0" applyNumberFormat="1" applyFont="1" applyAlignment="1" applyProtection="1">
      <alignment horizontal="left" vertical="center" wrapText="1"/>
      <protection locked="0"/>
    </xf>
    <xf numFmtId="2" fontId="18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Protection="1">
      <protection hidden="1"/>
    </xf>
    <xf numFmtId="14" fontId="2" fillId="0" borderId="0" xfId="0" applyNumberFormat="1" applyFont="1" applyProtection="1">
      <protection locked="0"/>
    </xf>
    <xf numFmtId="0" fontId="26" fillId="0" borderId="0" xfId="9" applyFont="1" applyProtection="1">
      <protection locked="0"/>
    </xf>
    <xf numFmtId="49" fontId="4" fillId="0" borderId="8" xfId="0" applyNumberFormat="1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" fontId="4" fillId="5" borderId="8" xfId="0" applyNumberFormat="1" applyFont="1" applyFill="1" applyBorder="1" applyAlignment="1">
      <alignment vertical="top" wrapText="1"/>
    </xf>
    <xf numFmtId="49" fontId="4" fillId="5" borderId="8" xfId="0" applyNumberFormat="1" applyFont="1" applyFill="1" applyBorder="1" applyAlignment="1">
      <alignment vertical="top" wrapText="1"/>
    </xf>
    <xf numFmtId="49" fontId="4" fillId="5" borderId="8" xfId="0" applyNumberFormat="1" applyFont="1" applyFill="1" applyBorder="1" applyAlignment="1">
      <alignment horizontal="left" vertical="top"/>
    </xf>
    <xf numFmtId="14" fontId="4" fillId="5" borderId="8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49" fontId="4" fillId="0" borderId="8" xfId="0" applyNumberFormat="1" applyFont="1" applyBorder="1" applyAlignment="1">
      <alignment horizontal="left" vertical="top"/>
    </xf>
    <xf numFmtId="1" fontId="4" fillId="5" borderId="8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2" fontId="4" fillId="5" borderId="8" xfId="0" applyNumberFormat="1" applyFont="1" applyFill="1" applyBorder="1" applyAlignment="1">
      <alignment horizontal="left" vertical="top"/>
    </xf>
    <xf numFmtId="1" fontId="4" fillId="0" borderId="8" xfId="0" applyNumberFormat="1" applyFont="1" applyBorder="1" applyAlignment="1">
      <alignment horizontal="left" vertical="top"/>
    </xf>
    <xf numFmtId="2" fontId="4" fillId="0" borderId="8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4" fontId="4" fillId="5" borderId="8" xfId="0" applyNumberFormat="1" applyFont="1" applyFill="1" applyBorder="1" applyAlignment="1">
      <alignment vertical="top" wrapText="1"/>
    </xf>
    <xf numFmtId="4" fontId="4" fillId="5" borderId="8" xfId="0" applyNumberFormat="1" applyFont="1" applyFill="1" applyBorder="1" applyAlignment="1">
      <alignment vertical="top" wrapText="1"/>
    </xf>
    <xf numFmtId="0" fontId="23" fillId="0" borderId="25" xfId="7" applyFont="1" applyBorder="1" applyAlignment="1">
      <alignment vertical="top" wrapText="1"/>
    </xf>
    <xf numFmtId="0" fontId="23" fillId="0" borderId="24" xfId="7" applyFont="1" applyBorder="1" applyAlignment="1">
      <alignment horizontal="center" vertical="top" wrapText="1"/>
    </xf>
    <xf numFmtId="4" fontId="23" fillId="0" borderId="24" xfId="7" applyNumberFormat="1" applyFont="1" applyBorder="1" applyAlignment="1">
      <alignment horizontal="center" vertical="top" wrapText="1"/>
    </xf>
    <xf numFmtId="0" fontId="23" fillId="0" borderId="0" xfId="7" applyFont="1" applyAlignment="1">
      <alignment vertical="top" wrapText="1"/>
    </xf>
    <xf numFmtId="0" fontId="23" fillId="5" borderId="24" xfId="7" applyFont="1" applyFill="1" applyBorder="1" applyAlignment="1">
      <alignment horizontal="center" vertical="top" wrapText="1"/>
    </xf>
    <xf numFmtId="49" fontId="23" fillId="5" borderId="24" xfId="7" applyNumberFormat="1" applyFont="1" applyFill="1" applyBorder="1" applyAlignment="1">
      <alignment horizontal="center" vertical="top" wrapText="1"/>
    </xf>
    <xf numFmtId="14" fontId="23" fillId="5" borderId="24" xfId="7" applyNumberFormat="1" applyFont="1" applyFill="1" applyBorder="1" applyAlignment="1">
      <alignment horizontal="center" vertical="top" wrapText="1"/>
    </xf>
    <xf numFmtId="2" fontId="23" fillId="5" borderId="24" xfId="7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vertical="top"/>
    </xf>
    <xf numFmtId="14" fontId="4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49" fontId="4" fillId="5" borderId="8" xfId="0" applyNumberFormat="1" applyFont="1" applyFill="1" applyBorder="1" applyAlignment="1">
      <alignment vertical="top"/>
    </xf>
    <xf numFmtId="14" fontId="4" fillId="5" borderId="8" xfId="0" applyNumberFormat="1" applyFont="1" applyFill="1" applyBorder="1" applyAlignment="1">
      <alignment vertical="top"/>
    </xf>
    <xf numFmtId="0" fontId="4" fillId="0" borderId="8" xfId="8" quotePrefix="1" applyFont="1" applyBorder="1" applyAlignment="1">
      <alignment vertical="top"/>
    </xf>
    <xf numFmtId="0" fontId="22" fillId="0" borderId="0" xfId="8" applyFont="1" applyAlignment="1">
      <alignment vertical="top"/>
    </xf>
    <xf numFmtId="0" fontId="4" fillId="5" borderId="8" xfId="8" quotePrefix="1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4" borderId="0" xfId="0" applyFont="1" applyFill="1"/>
    <xf numFmtId="10" fontId="4" fillId="4" borderId="0" xfId="2" applyNumberFormat="1" applyFont="1" applyFill="1"/>
    <xf numFmtId="43" fontId="0" fillId="4" borderId="0" xfId="1" applyFont="1" applyFill="1"/>
    <xf numFmtId="10" fontId="0" fillId="4" borderId="0" xfId="2" applyNumberFormat="1" applyFont="1" applyFill="1"/>
    <xf numFmtId="43" fontId="0" fillId="4" borderId="0" xfId="1" applyFont="1" applyFill="1" applyAlignment="1">
      <alignment horizontal="right"/>
    </xf>
    <xf numFmtId="0" fontId="2" fillId="0" borderId="4" xfId="0" applyFont="1" applyBorder="1" applyAlignment="1">
      <alignment horizontal="center" vertical="center"/>
    </xf>
    <xf numFmtId="43" fontId="2" fillId="0" borderId="11" xfId="1" applyFont="1" applyBorder="1" applyProtection="1">
      <protection hidden="1"/>
    </xf>
    <xf numFmtId="43" fontId="2" fillId="0" borderId="11" xfId="1" applyFont="1" applyBorder="1" applyAlignment="1" applyProtection="1">
      <alignment horizontal="right"/>
      <protection hidden="1"/>
    </xf>
    <xf numFmtId="43" fontId="4" fillId="0" borderId="13" xfId="1" applyFont="1" applyBorder="1" applyProtection="1">
      <protection hidden="1"/>
    </xf>
    <xf numFmtId="43" fontId="2" fillId="2" borderId="10" xfId="1" applyFont="1" applyFill="1" applyBorder="1" applyProtection="1"/>
    <xf numFmtId="1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7" applyNumberFormat="1" applyFont="1" applyAlignment="1" applyProtection="1">
      <alignment horizontal="left" vertical="center" wrapText="1"/>
      <protection locked="0"/>
    </xf>
    <xf numFmtId="14" fontId="2" fillId="0" borderId="0" xfId="7" applyNumberFormat="1" applyFont="1" applyAlignment="1" applyProtection="1">
      <alignment horizontal="left" vertical="center" wrapText="1"/>
      <protection locked="0"/>
    </xf>
    <xf numFmtId="2" fontId="2" fillId="0" borderId="0" xfId="7" applyNumberFormat="1" applyFont="1" applyAlignment="1" applyProtection="1">
      <alignment horizontal="left" vertical="center" wrapText="1"/>
      <protection locked="0"/>
    </xf>
    <xf numFmtId="49" fontId="2" fillId="0" borderId="0" xfId="7" applyNumberFormat="1" applyFont="1" applyAlignment="1" applyProtection="1">
      <alignment horizontal="left" vertical="center"/>
      <protection locked="0"/>
    </xf>
    <xf numFmtId="2" fontId="2" fillId="0" borderId="0" xfId="7" applyNumberFormat="1" applyFont="1" applyAlignment="1" applyProtection="1">
      <alignment horizontal="left" vertical="center"/>
      <protection locked="0"/>
    </xf>
    <xf numFmtId="14" fontId="21" fillId="0" borderId="0" xfId="8" applyNumberFormat="1" applyProtection="1">
      <protection locked="0"/>
    </xf>
    <xf numFmtId="10" fontId="0" fillId="4" borderId="0" xfId="0" applyNumberFormat="1" applyFill="1"/>
    <xf numFmtId="43" fontId="27" fillId="4" borderId="0" xfId="1" applyFont="1" applyFill="1"/>
    <xf numFmtId="0" fontId="2" fillId="6" borderId="22" xfId="0" applyFont="1" applyFill="1" applyBorder="1" applyAlignment="1" applyProtection="1">
      <alignment horizontal="center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43" fontId="2" fillId="7" borderId="11" xfId="1" applyFont="1" applyFill="1" applyBorder="1" applyAlignment="1" applyProtection="1">
      <alignment horizontal="right"/>
      <protection hidden="1"/>
    </xf>
    <xf numFmtId="0" fontId="2" fillId="8" borderId="8" xfId="0" applyFont="1" applyFill="1" applyBorder="1" applyProtection="1">
      <protection locked="0"/>
    </xf>
    <xf numFmtId="0" fontId="2" fillId="8" borderId="12" xfId="0" applyFont="1" applyFill="1" applyBorder="1" applyProtection="1">
      <protection locked="0"/>
    </xf>
    <xf numFmtId="0" fontId="2" fillId="8" borderId="12" xfId="0" applyFont="1" applyFill="1" applyBorder="1" applyAlignment="1" applyProtection="1">
      <alignment horizontal="left"/>
      <protection locked="0"/>
    </xf>
    <xf numFmtId="43" fontId="2" fillId="8" borderId="8" xfId="1" applyFont="1" applyFill="1" applyBorder="1" applyProtection="1">
      <protection locked="0"/>
    </xf>
    <xf numFmtId="43" fontId="2" fillId="8" borderId="10" xfId="1" applyFont="1" applyFill="1" applyBorder="1" applyProtection="1">
      <protection locked="0"/>
    </xf>
    <xf numFmtId="1" fontId="2" fillId="8" borderId="8" xfId="0" applyNumberFormat="1" applyFont="1" applyFill="1" applyBorder="1" applyAlignment="1" applyProtection="1">
      <alignment horizontal="center"/>
      <protection locked="0"/>
    </xf>
    <xf numFmtId="2" fontId="2" fillId="8" borderId="8" xfId="0" applyNumberFormat="1" applyFont="1" applyFill="1" applyBorder="1" applyProtection="1">
      <protection locked="0"/>
    </xf>
    <xf numFmtId="43" fontId="14" fillId="9" borderId="6" xfId="1" applyFont="1" applyFill="1" applyBorder="1" applyAlignment="1" applyProtection="1">
      <alignment horizontal="center" vertical="center" wrapText="1"/>
    </xf>
    <xf numFmtId="43" fontId="14" fillId="7" borderId="6" xfId="1" applyFont="1" applyFill="1" applyBorder="1" applyAlignment="1" applyProtection="1">
      <alignment horizontal="center" vertical="center" wrapText="1"/>
    </xf>
    <xf numFmtId="0" fontId="2" fillId="10" borderId="8" xfId="0" applyFont="1" applyFill="1" applyBorder="1" applyProtection="1">
      <protection locked="0"/>
    </xf>
    <xf numFmtId="0" fontId="2" fillId="10" borderId="9" xfId="0" applyFont="1" applyFill="1" applyBorder="1" applyProtection="1">
      <protection locked="0"/>
    </xf>
    <xf numFmtId="0" fontId="2" fillId="10" borderId="9" xfId="0" applyFont="1" applyFill="1" applyBorder="1" applyAlignment="1" applyProtection="1">
      <alignment horizontal="left"/>
      <protection locked="0"/>
    </xf>
    <xf numFmtId="43" fontId="2" fillId="10" borderId="10" xfId="1" applyFont="1" applyFill="1" applyBorder="1" applyProtection="1">
      <protection locked="0"/>
    </xf>
    <xf numFmtId="1" fontId="2" fillId="10" borderId="10" xfId="0" applyNumberFormat="1" applyFont="1" applyFill="1" applyBorder="1" applyAlignment="1" applyProtection="1">
      <alignment horizontal="center"/>
      <protection locked="0"/>
    </xf>
    <xf numFmtId="2" fontId="2" fillId="10" borderId="10" xfId="0" applyNumberFormat="1" applyFont="1" applyFill="1" applyBorder="1" applyProtection="1">
      <protection locked="0"/>
    </xf>
    <xf numFmtId="1" fontId="2" fillId="10" borderId="8" xfId="0" applyNumberFormat="1" applyFont="1" applyFill="1" applyBorder="1" applyAlignment="1" applyProtection="1">
      <alignment horizontal="center"/>
      <protection locked="0"/>
    </xf>
    <xf numFmtId="2" fontId="2" fillId="10" borderId="8" xfId="0" applyNumberFormat="1" applyFont="1" applyFill="1" applyBorder="1" applyProtection="1">
      <protection locked="0"/>
    </xf>
    <xf numFmtId="43" fontId="2" fillId="10" borderId="8" xfId="1" applyFont="1" applyFill="1" applyBorder="1" applyProtection="1">
      <protection locked="0"/>
    </xf>
    <xf numFmtId="0" fontId="2" fillId="10" borderId="12" xfId="0" applyFont="1" applyFill="1" applyBorder="1" applyProtection="1">
      <protection locked="0"/>
    </xf>
    <xf numFmtId="0" fontId="2" fillId="10" borderId="12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0" fillId="0" borderId="15" xfId="1" applyFont="1" applyBorder="1" applyAlignment="1" applyProtection="1">
      <alignment horizontal="center"/>
      <protection hidden="1"/>
    </xf>
    <xf numFmtId="43" fontId="0" fillId="0" borderId="17" xfId="1" applyFont="1" applyBorder="1" applyAlignment="1" applyProtection="1">
      <alignment horizontal="center"/>
      <protection hidden="1"/>
    </xf>
    <xf numFmtId="43" fontId="2" fillId="8" borderId="15" xfId="1" applyFont="1" applyFill="1" applyBorder="1" applyAlignment="1" applyProtection="1">
      <alignment horizontal="center"/>
      <protection locked="0" hidden="1"/>
    </xf>
    <xf numFmtId="43" fontId="2" fillId="8" borderId="17" xfId="1" applyFont="1" applyFill="1" applyBorder="1" applyAlignment="1" applyProtection="1">
      <alignment horizontal="center"/>
      <protection locked="0" hidden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2" fillId="10" borderId="15" xfId="0" applyNumberFormat="1" applyFont="1" applyFill="1" applyBorder="1" applyAlignment="1" applyProtection="1">
      <alignment horizontal="center"/>
      <protection locked="0"/>
    </xf>
    <xf numFmtId="49" fontId="2" fillId="10" borderId="16" xfId="0" applyNumberFormat="1" applyFont="1" applyFill="1" applyBorder="1" applyAlignment="1" applyProtection="1">
      <alignment horizontal="center"/>
      <protection locked="0"/>
    </xf>
    <xf numFmtId="49" fontId="2" fillId="10" borderId="17" xfId="0" applyNumberFormat="1" applyFont="1" applyFill="1" applyBorder="1" applyAlignment="1" applyProtection="1">
      <alignment horizontal="center"/>
      <protection locked="0"/>
    </xf>
    <xf numFmtId="0" fontId="2" fillId="10" borderId="18" xfId="0" applyFont="1" applyFill="1" applyBorder="1" applyAlignment="1" applyProtection="1">
      <alignment horizontal="center"/>
      <protection locked="0"/>
    </xf>
    <xf numFmtId="0" fontId="2" fillId="10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0" fontId="4" fillId="10" borderId="15" xfId="0" applyNumberFormat="1" applyFont="1" applyFill="1" applyBorder="1" applyAlignment="1" applyProtection="1">
      <alignment horizontal="center"/>
      <protection locked="0"/>
    </xf>
    <xf numFmtId="10" fontId="4" fillId="10" borderId="16" xfId="0" applyNumberFormat="1" applyFont="1" applyFill="1" applyBorder="1" applyAlignment="1" applyProtection="1">
      <alignment horizontal="center"/>
      <protection locked="0"/>
    </xf>
    <xf numFmtId="0" fontId="2" fillId="10" borderId="15" xfId="0" applyFont="1" applyFill="1" applyBorder="1" applyAlignment="1" applyProtection="1">
      <alignment horizontal="left"/>
      <protection locked="0"/>
    </xf>
    <xf numFmtId="0" fontId="2" fillId="10" borderId="16" xfId="0" applyFont="1" applyFill="1" applyBorder="1" applyAlignment="1" applyProtection="1">
      <alignment horizontal="left"/>
      <protection locked="0"/>
    </xf>
    <xf numFmtId="0" fontId="27" fillId="4" borderId="0" xfId="0" applyFont="1" applyFill="1"/>
  </cellXfs>
  <cellStyles count="10">
    <cellStyle name="Comma" xfId="1" builtinId="3"/>
    <cellStyle name="Comma 2" xfId="5" xr:uid="{00000000-0005-0000-0000-000001000000}"/>
    <cellStyle name="Hyperlink" xfId="9" builtinId="8"/>
    <cellStyle name="Normal" xfId="0" builtinId="0"/>
    <cellStyle name="Normal 2" xfId="4" xr:uid="{00000000-0005-0000-0000-000003000000}"/>
    <cellStyle name="Normal 3" xfId="3" xr:uid="{00000000-0005-0000-0000-000004000000}"/>
    <cellStyle name="Normal 4" xfId="7" xr:uid="{00000000-0005-0000-0000-000005000000}"/>
    <cellStyle name="Normal 5" xfId="8" xr:uid="{00000000-0005-0000-0000-000006000000}"/>
    <cellStyle name="Per cent" xfId="2" builtinId="5"/>
    <cellStyle name="Percent 2" xfId="6" xr:uid="{00000000-0005-0000-0000-000008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51"/>
  <sheetViews>
    <sheetView workbookViewId="0">
      <selection activeCell="J26" sqref="J26"/>
    </sheetView>
  </sheetViews>
  <sheetFormatPr defaultColWidth="9.140625" defaultRowHeight="14.25" x14ac:dyDescent="0.2"/>
  <cols>
    <col min="1" max="1" width="4.28515625" style="45" customWidth="1"/>
    <col min="2" max="16384" width="9.140625" style="41"/>
  </cols>
  <sheetData>
    <row r="1" spans="1:17" ht="15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x14ac:dyDescent="0.25">
      <c r="A2" s="39"/>
      <c r="B2" s="42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 x14ac:dyDescent="0.25">
      <c r="A4" s="39" t="s">
        <v>1</v>
      </c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5" x14ac:dyDescent="0.25">
      <c r="A5" s="39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" x14ac:dyDescent="0.25">
      <c r="A6" s="39" t="s">
        <v>3</v>
      </c>
      <c r="B6" s="43" t="s">
        <v>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" x14ac:dyDescent="0.25">
      <c r="A7" s="3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" x14ac:dyDescent="0.25">
      <c r="A8" s="39" t="s">
        <v>5</v>
      </c>
      <c r="B8" s="43" t="s">
        <v>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" x14ac:dyDescent="0.25">
      <c r="A9" s="39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15" x14ac:dyDescent="0.25">
      <c r="A10" s="39" t="s">
        <v>7</v>
      </c>
      <c r="B10" s="4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5" x14ac:dyDescent="0.25">
      <c r="A11" s="3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" x14ac:dyDescent="0.25">
      <c r="A12" s="39" t="s">
        <v>9</v>
      </c>
      <c r="B12" s="43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5" x14ac:dyDescent="0.25">
      <c r="A13" s="39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5" x14ac:dyDescent="0.25">
      <c r="A14" s="39" t="s">
        <v>11</v>
      </c>
      <c r="B14" s="43" t="s">
        <v>12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5" x14ac:dyDescent="0.25">
      <c r="A15" s="3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5" x14ac:dyDescent="0.25">
      <c r="A16" s="39" t="s">
        <v>13</v>
      </c>
      <c r="B16" s="43" t="s">
        <v>14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5" x14ac:dyDescent="0.25">
      <c r="A17" s="3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5" x14ac:dyDescent="0.25">
      <c r="A18" s="39" t="s">
        <v>15</v>
      </c>
      <c r="B18" s="43" t="s">
        <v>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5" x14ac:dyDescent="0.25">
      <c r="A19" s="3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5" x14ac:dyDescent="0.25">
      <c r="A20" s="39" t="s">
        <v>17</v>
      </c>
      <c r="B20" s="43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5" x14ac:dyDescent="0.25">
      <c r="A21" s="3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5" x14ac:dyDescent="0.25">
      <c r="A22" s="39" t="s">
        <v>19</v>
      </c>
      <c r="B22" s="43" t="s">
        <v>20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5" x14ac:dyDescent="0.25">
      <c r="A23" s="3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" x14ac:dyDescent="0.25">
      <c r="A24" s="39" t="s">
        <v>21</v>
      </c>
      <c r="B24" s="43" t="s">
        <v>22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5" x14ac:dyDescent="0.25">
      <c r="A25" s="3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5" x14ac:dyDescent="0.25">
      <c r="A26" s="39" t="s">
        <v>23</v>
      </c>
      <c r="B26" s="43" t="s">
        <v>24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5" x14ac:dyDescent="0.25">
      <c r="A27" s="3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5" x14ac:dyDescent="0.25">
      <c r="A28" s="39" t="s">
        <v>25</v>
      </c>
      <c r="B28" s="43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5" x14ac:dyDescent="0.25">
      <c r="A29" s="3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5" x14ac:dyDescent="0.25">
      <c r="A30" s="39" t="s">
        <v>13</v>
      </c>
      <c r="B30" s="43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5" x14ac:dyDescent="0.25">
      <c r="A31" s="3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5" x14ac:dyDescent="0.25">
      <c r="A32" s="39" t="s">
        <v>28</v>
      </c>
      <c r="B32" s="43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5" x14ac:dyDescent="0.25">
      <c r="A33" s="3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5" x14ac:dyDescent="0.25">
      <c r="A34" s="44" t="s">
        <v>30</v>
      </c>
      <c r="B34" s="45" t="s">
        <v>31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5" x14ac:dyDescent="0.25">
      <c r="A35" s="39"/>
      <c r="B35" s="45" t="s">
        <v>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5" x14ac:dyDescent="0.25">
      <c r="A36" s="3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5" x14ac:dyDescent="0.25">
      <c r="A37" s="44" t="s">
        <v>33</v>
      </c>
      <c r="B37" s="43" t="s">
        <v>34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5" x14ac:dyDescent="0.25">
      <c r="A38" s="39"/>
      <c r="B38" s="43" t="s">
        <v>35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5" x14ac:dyDescent="0.25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5" x14ac:dyDescent="0.25">
      <c r="A40" s="44" t="s">
        <v>36</v>
      </c>
      <c r="B40" s="43" t="s">
        <v>37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5" x14ac:dyDescent="0.25">
      <c r="A41" s="39"/>
      <c r="B41" s="43" t="s">
        <v>38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5" x14ac:dyDescent="0.25">
      <c r="A42" s="3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5" x14ac:dyDescent="0.25">
      <c r="A43" s="44" t="s">
        <v>39</v>
      </c>
      <c r="B43" s="43" t="s">
        <v>40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5" x14ac:dyDescent="0.25">
      <c r="A44" s="39"/>
      <c r="B44" s="43" t="s">
        <v>41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5" x14ac:dyDescent="0.25">
      <c r="A45" s="4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5" x14ac:dyDescent="0.25">
      <c r="A46" s="44" t="s">
        <v>42</v>
      </c>
      <c r="B46" s="43" t="s">
        <v>43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5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3"/>
      <c r="M47" s="43"/>
      <c r="N47" s="43"/>
      <c r="O47" s="43"/>
      <c r="P47" s="43"/>
      <c r="Q47" s="43"/>
    </row>
    <row r="48" spans="1:17" ht="15" x14ac:dyDescent="0.25">
      <c r="A48" s="44" t="s">
        <v>44</v>
      </c>
      <c r="B48" s="43" t="s">
        <v>45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ht="15" x14ac:dyDescent="0.2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15" x14ac:dyDescent="0.25">
      <c r="A50" s="39"/>
      <c r="B50" s="39" t="s">
        <v>46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15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sheetProtection algorithmName="SHA-512" hashValue="uepVA2WtQP9+oaWyIGfw2ARtggTlEgBKFRPM4weHXBU+81WxXO1PsIKTzSpjZWoTEnoILZpXumhMpwiYSvxYWA==" saltValue="ehuctbGHv/eFaZ4E1awNi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L9"/>
  <sheetViews>
    <sheetView workbookViewId="0">
      <selection activeCell="I9" sqref="I9"/>
    </sheetView>
  </sheetViews>
  <sheetFormatPr defaultColWidth="9.140625" defaultRowHeight="12.75" x14ac:dyDescent="0.2"/>
  <cols>
    <col min="1" max="1" width="15.28515625" style="46" bestFit="1" customWidth="1"/>
    <col min="2" max="2" width="10.5703125" style="46" bestFit="1" customWidth="1"/>
    <col min="3" max="3" width="12.5703125" style="46" customWidth="1"/>
    <col min="4" max="4" width="15.140625" style="46" customWidth="1"/>
    <col min="5" max="5" width="9.140625" style="46"/>
    <col min="6" max="6" width="8.7109375" style="46" customWidth="1"/>
    <col min="7" max="7" width="10.140625" style="46" bestFit="1" customWidth="1"/>
    <col min="8" max="8" width="19.140625" style="46" bestFit="1" customWidth="1"/>
    <col min="9" max="9" width="19.5703125" style="46" bestFit="1" customWidth="1"/>
    <col min="10" max="10" width="34.140625" style="46" bestFit="1" customWidth="1"/>
    <col min="11" max="11" width="30.140625" style="46" bestFit="1" customWidth="1"/>
    <col min="12" max="12" width="26.7109375" style="46" bestFit="1" customWidth="1"/>
    <col min="13" max="16384" width="9.140625" style="46"/>
  </cols>
  <sheetData>
    <row r="1" spans="1:12" s="87" customFormat="1" ht="33" customHeight="1" x14ac:dyDescent="0.2">
      <c r="A1" s="113" t="s">
        <v>109</v>
      </c>
      <c r="B1" s="113" t="s">
        <v>116</v>
      </c>
      <c r="C1" s="113" t="s">
        <v>73</v>
      </c>
      <c r="D1" s="113" t="s">
        <v>117</v>
      </c>
      <c r="E1" s="113" t="s">
        <v>118</v>
      </c>
      <c r="F1" s="113" t="s">
        <v>119</v>
      </c>
      <c r="G1" s="113" t="s">
        <v>122</v>
      </c>
      <c r="H1" s="113" t="s">
        <v>171</v>
      </c>
      <c r="I1" s="113" t="s">
        <v>172</v>
      </c>
      <c r="J1" s="113" t="s">
        <v>173</v>
      </c>
      <c r="K1" s="113" t="s">
        <v>174</v>
      </c>
      <c r="L1" s="113" t="s">
        <v>175</v>
      </c>
    </row>
    <row r="9" spans="1:12" x14ac:dyDescent="0.2">
      <c r="D9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3:M34"/>
  <sheetViews>
    <sheetView workbookViewId="0">
      <selection activeCell="L6" sqref="L6:M14"/>
    </sheetView>
  </sheetViews>
  <sheetFormatPr defaultColWidth="8.7109375" defaultRowHeight="12.75" x14ac:dyDescent="0.2"/>
  <cols>
    <col min="1" max="1" width="8.7109375" style="41"/>
    <col min="2" max="2" width="8.7109375" style="41" customWidth="1"/>
    <col min="3" max="3" width="8.7109375" style="41"/>
    <col min="4" max="4" width="11.28515625" style="41" bestFit="1" customWidth="1"/>
    <col min="5" max="5" width="12.85546875" style="41" bestFit="1" customWidth="1"/>
    <col min="6" max="8" width="8.7109375" style="41"/>
    <col min="9" max="9" width="3.85546875" style="41" customWidth="1"/>
    <col min="10" max="10" width="10.85546875" style="41" bestFit="1" customWidth="1"/>
    <col min="11" max="11" width="11.28515625" style="41" bestFit="1" customWidth="1"/>
    <col min="12" max="12" width="12.85546875" style="41" bestFit="1" customWidth="1"/>
    <col min="13" max="16384" width="8.7109375" style="41"/>
  </cols>
  <sheetData>
    <row r="3" spans="1:13" x14ac:dyDescent="0.2">
      <c r="C3" s="114" t="s">
        <v>176</v>
      </c>
      <c r="D3" s="114"/>
      <c r="E3" s="114"/>
      <c r="F3" s="114"/>
      <c r="G3" s="114"/>
      <c r="H3" s="114"/>
      <c r="I3" s="114"/>
      <c r="J3" s="114" t="s">
        <v>177</v>
      </c>
      <c r="K3" s="114"/>
      <c r="L3" s="114"/>
      <c r="M3" s="114"/>
    </row>
    <row r="4" spans="1:13" x14ac:dyDescent="0.2">
      <c r="C4" s="114" t="s">
        <v>178</v>
      </c>
      <c r="D4" s="114" t="s">
        <v>179</v>
      </c>
      <c r="E4" s="114"/>
      <c r="F4" s="114"/>
      <c r="G4" s="114"/>
      <c r="H4" s="114"/>
      <c r="I4" s="114"/>
      <c r="J4" s="114" t="s">
        <v>178</v>
      </c>
      <c r="K4" s="114" t="s">
        <v>179</v>
      </c>
      <c r="L4" s="114"/>
      <c r="M4" s="114"/>
    </row>
    <row r="5" spans="1:13" x14ac:dyDescent="0.2">
      <c r="C5" s="41" t="s">
        <v>180</v>
      </c>
      <c r="D5" s="41" t="s">
        <v>181</v>
      </c>
      <c r="E5" s="41" t="s">
        <v>182</v>
      </c>
      <c r="J5" s="41" t="s">
        <v>180</v>
      </c>
      <c r="K5" s="41" t="s">
        <v>181</v>
      </c>
      <c r="L5" s="41" t="s">
        <v>182</v>
      </c>
    </row>
    <row r="6" spans="1:13" x14ac:dyDescent="0.2">
      <c r="E6" s="139">
        <v>0</v>
      </c>
      <c r="F6" s="189" t="s">
        <v>183</v>
      </c>
      <c r="L6" s="139">
        <v>0</v>
      </c>
      <c r="M6" s="189" t="s">
        <v>183</v>
      </c>
    </row>
    <row r="7" spans="1:13" x14ac:dyDescent="0.2">
      <c r="A7" s="41" t="s">
        <v>183</v>
      </c>
      <c r="B7" s="41">
        <v>1</v>
      </c>
      <c r="C7" s="115">
        <v>5.5E-2</v>
      </c>
      <c r="D7" s="116">
        <v>0</v>
      </c>
      <c r="E7" s="116">
        <v>17600</v>
      </c>
      <c r="F7" s="189" t="s">
        <v>184</v>
      </c>
      <c r="H7" s="114" t="s">
        <v>183</v>
      </c>
      <c r="I7" s="41">
        <v>1</v>
      </c>
      <c r="J7" s="117">
        <f>+C7/2</f>
        <v>2.75E-2</v>
      </c>
      <c r="K7" s="116">
        <v>0</v>
      </c>
      <c r="L7" s="116">
        <f>E7</f>
        <v>17600</v>
      </c>
      <c r="M7" s="189" t="s">
        <v>184</v>
      </c>
    </row>
    <row r="8" spans="1:13" x14ac:dyDescent="0.2">
      <c r="A8" s="41" t="s">
        <v>184</v>
      </c>
      <c r="B8" s="41">
        <v>2</v>
      </c>
      <c r="C8" s="115">
        <v>5.8000000000000003E-2</v>
      </c>
      <c r="D8" s="118">
        <f>E7+1</f>
        <v>17601</v>
      </c>
      <c r="E8" s="116">
        <v>27600</v>
      </c>
      <c r="F8" s="189" t="s">
        <v>185</v>
      </c>
      <c r="H8" s="114" t="s">
        <v>184</v>
      </c>
      <c r="I8" s="41">
        <v>2</v>
      </c>
      <c r="J8" s="117">
        <f t="shared" ref="J8:J15" si="0">+C8/2</f>
        <v>2.9000000000000001E-2</v>
      </c>
      <c r="K8" s="118">
        <f>L7+1</f>
        <v>17601</v>
      </c>
      <c r="L8" s="116">
        <f t="shared" ref="L8:L15" si="1">E8</f>
        <v>27600</v>
      </c>
      <c r="M8" s="189" t="s">
        <v>185</v>
      </c>
    </row>
    <row r="9" spans="1:13" x14ac:dyDescent="0.2">
      <c r="A9" s="41" t="s">
        <v>185</v>
      </c>
      <c r="B9" s="41">
        <v>3</v>
      </c>
      <c r="C9" s="115">
        <v>6.5000000000000002E-2</v>
      </c>
      <c r="D9" s="118">
        <f t="shared" ref="D9:D15" si="2">E8+1</f>
        <v>27601</v>
      </c>
      <c r="E9" s="116">
        <v>44900</v>
      </c>
      <c r="F9" s="189" t="s">
        <v>186</v>
      </c>
      <c r="H9" s="114" t="s">
        <v>185</v>
      </c>
      <c r="I9" s="41">
        <v>3</v>
      </c>
      <c r="J9" s="117">
        <f t="shared" si="0"/>
        <v>3.2500000000000001E-2</v>
      </c>
      <c r="K9" s="118">
        <f t="shared" ref="K9:K15" si="3">L8+1</f>
        <v>27601</v>
      </c>
      <c r="L9" s="116">
        <f t="shared" si="1"/>
        <v>44900</v>
      </c>
      <c r="M9" s="189" t="s">
        <v>186</v>
      </c>
    </row>
    <row r="10" spans="1:13" x14ac:dyDescent="0.2">
      <c r="A10" s="41" t="s">
        <v>186</v>
      </c>
      <c r="B10" s="41">
        <v>4</v>
      </c>
      <c r="C10" s="115">
        <v>6.8000000000000005E-2</v>
      </c>
      <c r="D10" s="118">
        <f t="shared" si="2"/>
        <v>44901</v>
      </c>
      <c r="E10" s="116">
        <v>56800</v>
      </c>
      <c r="F10" s="189" t="s">
        <v>187</v>
      </c>
      <c r="H10" s="114" t="s">
        <v>186</v>
      </c>
      <c r="I10" s="41">
        <v>4</v>
      </c>
      <c r="J10" s="117">
        <f t="shared" si="0"/>
        <v>3.4000000000000002E-2</v>
      </c>
      <c r="K10" s="118">
        <f t="shared" si="3"/>
        <v>44901</v>
      </c>
      <c r="L10" s="116">
        <f t="shared" si="1"/>
        <v>56800</v>
      </c>
      <c r="M10" s="189" t="s">
        <v>187</v>
      </c>
    </row>
    <row r="11" spans="1:13" x14ac:dyDescent="0.2">
      <c r="A11" s="41" t="s">
        <v>187</v>
      </c>
      <c r="B11" s="41">
        <v>5</v>
      </c>
      <c r="C11" s="115">
        <v>8.5000000000000006E-2</v>
      </c>
      <c r="D11" s="118">
        <f t="shared" si="2"/>
        <v>56801</v>
      </c>
      <c r="E11" s="116">
        <v>79700</v>
      </c>
      <c r="F11" s="189" t="s">
        <v>188</v>
      </c>
      <c r="H11" s="114" t="s">
        <v>187</v>
      </c>
      <c r="I11" s="41">
        <v>5</v>
      </c>
      <c r="J11" s="117">
        <f t="shared" si="0"/>
        <v>4.2500000000000003E-2</v>
      </c>
      <c r="K11" s="118">
        <f t="shared" si="3"/>
        <v>56801</v>
      </c>
      <c r="L11" s="116">
        <f t="shared" si="1"/>
        <v>79700</v>
      </c>
      <c r="M11" s="189" t="s">
        <v>188</v>
      </c>
    </row>
    <row r="12" spans="1:13" x14ac:dyDescent="0.2">
      <c r="A12" s="41" t="s">
        <v>188</v>
      </c>
      <c r="B12" s="41">
        <v>6</v>
      </c>
      <c r="C12" s="115">
        <v>9.9000000000000005E-2</v>
      </c>
      <c r="D12" s="118">
        <f t="shared" si="2"/>
        <v>79701</v>
      </c>
      <c r="E12" s="116">
        <v>112900</v>
      </c>
      <c r="F12" s="189" t="s">
        <v>189</v>
      </c>
      <c r="H12" s="114" t="s">
        <v>188</v>
      </c>
      <c r="I12" s="41">
        <v>6</v>
      </c>
      <c r="J12" s="117">
        <f t="shared" si="0"/>
        <v>4.9500000000000002E-2</v>
      </c>
      <c r="K12" s="118">
        <f t="shared" si="3"/>
        <v>79701</v>
      </c>
      <c r="L12" s="116">
        <f t="shared" si="1"/>
        <v>112900</v>
      </c>
      <c r="M12" s="189" t="s">
        <v>189</v>
      </c>
    </row>
    <row r="13" spans="1:13" x14ac:dyDescent="0.2">
      <c r="A13" s="41" t="s">
        <v>189</v>
      </c>
      <c r="B13" s="41">
        <v>7</v>
      </c>
      <c r="C13" s="115">
        <v>0.105</v>
      </c>
      <c r="D13" s="118">
        <f t="shared" si="2"/>
        <v>112901</v>
      </c>
      <c r="E13" s="116">
        <v>133100</v>
      </c>
      <c r="F13" s="189" t="s">
        <v>190</v>
      </c>
      <c r="H13" s="114" t="s">
        <v>189</v>
      </c>
      <c r="I13" s="41">
        <v>7</v>
      </c>
      <c r="J13" s="117">
        <f t="shared" si="0"/>
        <v>5.2499999999999998E-2</v>
      </c>
      <c r="K13" s="118">
        <f t="shared" si="3"/>
        <v>112901</v>
      </c>
      <c r="L13" s="116">
        <f t="shared" si="1"/>
        <v>133100</v>
      </c>
      <c r="M13" s="189" t="s">
        <v>190</v>
      </c>
    </row>
    <row r="14" spans="1:13" x14ac:dyDescent="0.2">
      <c r="A14" s="41" t="s">
        <v>190</v>
      </c>
      <c r="B14" s="41">
        <v>8</v>
      </c>
      <c r="C14" s="115">
        <v>0.114</v>
      </c>
      <c r="D14" s="118">
        <f t="shared" si="2"/>
        <v>133101</v>
      </c>
      <c r="E14" s="116">
        <v>199700</v>
      </c>
      <c r="F14" s="189" t="s">
        <v>191</v>
      </c>
      <c r="H14" s="114" t="s">
        <v>190</v>
      </c>
      <c r="I14" s="41">
        <v>8</v>
      </c>
      <c r="J14" s="117">
        <f t="shared" si="0"/>
        <v>5.7000000000000002E-2</v>
      </c>
      <c r="K14" s="118">
        <f t="shared" si="3"/>
        <v>133101</v>
      </c>
      <c r="L14" s="116">
        <f t="shared" si="1"/>
        <v>199700</v>
      </c>
      <c r="M14" s="189" t="s">
        <v>191</v>
      </c>
    </row>
    <row r="15" spans="1:13" x14ac:dyDescent="0.2">
      <c r="A15" s="41" t="s">
        <v>191</v>
      </c>
      <c r="B15" s="41">
        <v>9</v>
      </c>
      <c r="C15" s="115">
        <v>0.125</v>
      </c>
      <c r="D15" s="118">
        <f t="shared" si="2"/>
        <v>199701</v>
      </c>
      <c r="E15" s="139">
        <v>5000000</v>
      </c>
      <c r="H15" s="114" t="s">
        <v>191</v>
      </c>
      <c r="I15" s="41">
        <v>9</v>
      </c>
      <c r="J15" s="117">
        <f t="shared" si="0"/>
        <v>6.25E-2</v>
      </c>
      <c r="K15" s="118">
        <f t="shared" si="3"/>
        <v>199701</v>
      </c>
      <c r="L15" s="139">
        <f t="shared" si="1"/>
        <v>5000000</v>
      </c>
    </row>
    <row r="26" spans="11:12" x14ac:dyDescent="0.2">
      <c r="K26" s="138"/>
      <c r="L26" s="138"/>
    </row>
    <row r="27" spans="11:12" x14ac:dyDescent="0.2">
      <c r="K27" s="138"/>
      <c r="L27" s="138"/>
    </row>
    <row r="28" spans="11:12" x14ac:dyDescent="0.2">
      <c r="K28" s="138"/>
      <c r="L28" s="138"/>
    </row>
    <row r="29" spans="11:12" x14ac:dyDescent="0.2">
      <c r="K29" s="138"/>
      <c r="L29" s="138"/>
    </row>
    <row r="30" spans="11:12" x14ac:dyDescent="0.2">
      <c r="K30" s="138"/>
      <c r="L30" s="138"/>
    </row>
    <row r="31" spans="11:12" x14ac:dyDescent="0.2">
      <c r="K31" s="138"/>
      <c r="L31" s="138"/>
    </row>
    <row r="32" spans="11:12" x14ac:dyDescent="0.2">
      <c r="K32" s="138"/>
      <c r="L32" s="138"/>
    </row>
    <row r="33" spans="11:12" x14ac:dyDescent="0.2">
      <c r="K33" s="138"/>
      <c r="L33" s="138"/>
    </row>
    <row r="34" spans="11:12" x14ac:dyDescent="0.2">
      <c r="K34" s="138"/>
      <c r="L34" s="138"/>
    </row>
  </sheetData>
  <sheetProtection algorithmName="SHA-512" hashValue="vg+EkbocUrgYA5toKKZTSblPgnVmBH6bTZqRGJhS1zPpZLtKRVqFtisHDxs2Lu5ziYAt3lP8jRorcAk8iQkwQg==" saltValue="adYfpCQ7+S6aQ5xKFT3i9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I30"/>
  <sheetViews>
    <sheetView showGridLines="0" workbookViewId="0">
      <selection activeCell="G58" sqref="G58"/>
    </sheetView>
  </sheetViews>
  <sheetFormatPr defaultRowHeight="12.75" x14ac:dyDescent="0.2"/>
  <cols>
    <col min="2" max="2" width="9.140625" customWidth="1"/>
    <col min="3" max="3" width="17.140625" customWidth="1"/>
    <col min="4" max="4" width="7.85546875" customWidth="1"/>
    <col min="5" max="5" width="12" customWidth="1"/>
    <col min="6" max="6" width="11.7109375" customWidth="1"/>
    <col min="7" max="7" width="10.140625" customWidth="1"/>
  </cols>
  <sheetData>
    <row r="1" spans="1:9" ht="18" x14ac:dyDescent="0.25">
      <c r="A1" s="75" t="s">
        <v>47</v>
      </c>
      <c r="B1" s="26"/>
      <c r="C1" s="27"/>
      <c r="D1" s="27"/>
      <c r="E1" s="27"/>
      <c r="F1" s="27"/>
      <c r="G1" s="27"/>
      <c r="H1" s="77" t="s">
        <v>48</v>
      </c>
      <c r="I1" s="27"/>
    </row>
    <row r="2" spans="1:9" hidden="1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9" hidden="1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9" hidden="1" x14ac:dyDescent="0.2">
      <c r="A4" s="27"/>
      <c r="B4" s="27"/>
      <c r="C4" s="27"/>
      <c r="D4" s="32" t="str">
        <f>CONCATENATE('Monthly Contribution'!B3,"_Monthly_Return_",'Monthly Contribution'!T2)</f>
        <v>PPPPP_Monthly_Return_</v>
      </c>
      <c r="E4" s="27"/>
      <c r="F4" s="27"/>
      <c r="G4" s="27"/>
      <c r="H4" s="27"/>
      <c r="I4" s="27"/>
    </row>
    <row r="5" spans="1:9" hidden="1" x14ac:dyDescent="0.2">
      <c r="A5" s="27"/>
      <c r="B5" s="27"/>
      <c r="C5" s="27"/>
      <c r="D5" s="29">
        <f>SUM(D8:D25)+IF(D26="Y",1,0)</f>
        <v>0</v>
      </c>
      <c r="E5" s="27"/>
      <c r="F5" s="27"/>
      <c r="G5" s="27"/>
      <c r="H5" s="27"/>
      <c r="I5" s="27"/>
    </row>
    <row r="6" spans="1:9" hidden="1" x14ac:dyDescent="0.2">
      <c r="A6" s="27"/>
      <c r="B6" s="27"/>
      <c r="C6" s="27"/>
      <c r="D6" s="29" t="str">
        <f>IF(D5=0,"","LGPSchanges@buckscc.gov.uk")</f>
        <v/>
      </c>
      <c r="E6" s="27"/>
      <c r="F6" s="27"/>
      <c r="G6" s="27"/>
      <c r="H6" s="27"/>
      <c r="I6" s="27"/>
    </row>
    <row r="7" spans="1:9" hidden="1" x14ac:dyDescent="0.2">
      <c r="A7" s="27"/>
      <c r="B7" s="27"/>
      <c r="C7" s="27"/>
      <c r="D7" s="29"/>
      <c r="E7" s="27"/>
      <c r="F7" s="27"/>
      <c r="G7" s="27"/>
      <c r="H7" s="27"/>
      <c r="I7" s="27"/>
    </row>
    <row r="8" spans="1:9" ht="19.5" hidden="1" customHeight="1" x14ac:dyDescent="0.2">
      <c r="A8" s="27"/>
      <c r="B8" s="27"/>
      <c r="C8" s="27"/>
      <c r="D8" s="27"/>
      <c r="E8" s="27"/>
      <c r="F8" s="27"/>
      <c r="G8" s="27"/>
      <c r="H8" s="27"/>
      <c r="I8" s="27"/>
    </row>
    <row r="9" spans="1:9" ht="19.5" customHeight="1" x14ac:dyDescent="0.2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">
      <c r="A10" s="26" t="s">
        <v>49</v>
      </c>
      <c r="B10" s="26"/>
      <c r="C10" s="27"/>
      <c r="D10" s="27"/>
      <c r="E10" s="27"/>
      <c r="F10" s="27"/>
      <c r="G10" s="27"/>
      <c r="H10" s="27"/>
      <c r="I10" s="27"/>
    </row>
    <row r="11" spans="1:9" x14ac:dyDescent="0.2">
      <c r="A11" s="26"/>
      <c r="B11" s="26"/>
      <c r="C11" s="27"/>
      <c r="D11" s="27"/>
      <c r="E11" s="27"/>
      <c r="F11" s="27"/>
      <c r="G11" s="27"/>
      <c r="H11" s="27"/>
      <c r="I11" s="27"/>
    </row>
    <row r="12" spans="1:9" x14ac:dyDescent="0.2">
      <c r="A12" s="26"/>
      <c r="B12" s="26"/>
      <c r="C12" s="30" t="s">
        <v>50</v>
      </c>
      <c r="D12" s="26" t="s">
        <v>51</v>
      </c>
      <c r="E12" s="26"/>
      <c r="F12" s="27"/>
      <c r="G12" s="27"/>
      <c r="H12" s="27"/>
      <c r="I12" s="27"/>
    </row>
    <row r="13" spans="1:9" x14ac:dyDescent="0.2">
      <c r="A13" s="27"/>
      <c r="B13" s="27"/>
      <c r="C13" s="31"/>
      <c r="D13" s="27"/>
      <c r="E13" s="27"/>
      <c r="F13" s="27"/>
      <c r="G13" s="27"/>
      <c r="H13" s="27"/>
      <c r="I13" s="27"/>
    </row>
    <row r="14" spans="1:9" x14ac:dyDescent="0.2">
      <c r="A14" s="27"/>
      <c r="B14" s="27"/>
      <c r="C14" s="30" t="s">
        <v>52</v>
      </c>
      <c r="D14" s="29">
        <f>-COUNTBLANK('New Entrants'!J2:J101)+100</f>
        <v>0</v>
      </c>
      <c r="E14" s="28" t="s">
        <v>53</v>
      </c>
      <c r="F14" s="27"/>
      <c r="G14" s="27"/>
      <c r="H14" s="27"/>
      <c r="I14" s="27"/>
    </row>
    <row r="15" spans="1:9" x14ac:dyDescent="0.2">
      <c r="A15" s="27"/>
      <c r="B15" s="27"/>
      <c r="C15" s="30"/>
      <c r="D15" s="29"/>
      <c r="E15" s="28"/>
      <c r="F15" s="27"/>
      <c r="G15" s="27"/>
      <c r="H15" s="27"/>
      <c r="I15" s="27"/>
    </row>
    <row r="16" spans="1:9" x14ac:dyDescent="0.2">
      <c r="A16" s="27"/>
      <c r="B16" s="27"/>
      <c r="C16" s="30" t="s">
        <v>54</v>
      </c>
      <c r="D16" s="29">
        <f>-COUNTBLANK('Leavers '!A2:A101)+100</f>
        <v>0</v>
      </c>
      <c r="E16" s="28" t="s">
        <v>55</v>
      </c>
      <c r="F16" s="27"/>
      <c r="G16" s="26" t="str">
        <f>IF(D16&gt;0,IF(D16=1,"Please send a copy of the Leaver form and Final Pay Calculation (if applicable)","Please send a copy of the Leaver form and Final Pay Calculation (if applicable)"),"")</f>
        <v/>
      </c>
      <c r="H16" s="27"/>
      <c r="I16" s="27"/>
    </row>
    <row r="17" spans="1:9" x14ac:dyDescent="0.2">
      <c r="A17" s="27"/>
      <c r="B17" s="27"/>
      <c r="C17" s="30"/>
      <c r="D17" s="29"/>
      <c r="E17" s="27"/>
      <c r="F17" s="27"/>
      <c r="G17" s="27"/>
      <c r="H17" s="27"/>
      <c r="I17" s="27"/>
    </row>
    <row r="18" spans="1:9" x14ac:dyDescent="0.2">
      <c r="A18" s="27"/>
      <c r="B18" s="27"/>
      <c r="C18" s="30" t="s">
        <v>56</v>
      </c>
      <c r="D18" s="29">
        <f>-COUNTBLANK('Opt-Outs'!J2:J101)+100</f>
        <v>0</v>
      </c>
      <c r="E18" s="28" t="s">
        <v>57</v>
      </c>
      <c r="F18" s="27"/>
      <c r="G18" s="26" t="str">
        <f>IF(D18&gt;0,IF(D18=1,"Please send a copy of the Opt Out form","Please send a copy of each Opt Out form"),"")</f>
        <v/>
      </c>
      <c r="H18" s="27"/>
      <c r="I18" s="27"/>
    </row>
    <row r="19" spans="1:9" x14ac:dyDescent="0.2">
      <c r="A19" s="27"/>
      <c r="B19" s="27"/>
      <c r="C19" s="30"/>
      <c r="D19" s="29"/>
      <c r="E19" s="27"/>
      <c r="F19" s="27"/>
      <c r="G19" s="27"/>
      <c r="H19" s="27"/>
      <c r="I19" s="27"/>
    </row>
    <row r="20" spans="1:9" x14ac:dyDescent="0.2">
      <c r="A20" s="27"/>
      <c r="B20" s="27"/>
      <c r="C20" s="30" t="s">
        <v>58</v>
      </c>
      <c r="D20" s="29">
        <f>-COUNTBLANK(Changes!D2:D101)+100</f>
        <v>0</v>
      </c>
      <c r="E20" s="28" t="s">
        <v>59</v>
      </c>
      <c r="F20" s="27"/>
      <c r="G20" s="27"/>
      <c r="H20" s="27"/>
      <c r="I20" s="27"/>
    </row>
    <row r="21" spans="1:9" x14ac:dyDescent="0.2">
      <c r="A21" s="27"/>
      <c r="B21" s="27"/>
      <c r="C21" s="30"/>
      <c r="D21" s="29"/>
      <c r="E21" s="27"/>
      <c r="F21" s="27"/>
      <c r="G21" s="27"/>
      <c r="H21" s="27"/>
      <c r="I21" s="27"/>
    </row>
    <row r="22" spans="1:9" x14ac:dyDescent="0.2">
      <c r="A22" s="27"/>
      <c r="B22" s="27"/>
      <c r="C22" s="30" t="s">
        <v>60</v>
      </c>
      <c r="D22" s="29">
        <f>-COUNTBLANK(Absence!C2:C101)+100</f>
        <v>0</v>
      </c>
      <c r="E22" s="28" t="s">
        <v>61</v>
      </c>
      <c r="F22" s="27"/>
      <c r="G22" s="27"/>
      <c r="H22" s="27"/>
      <c r="I22" s="27"/>
    </row>
    <row r="23" spans="1:9" x14ac:dyDescent="0.2">
      <c r="A23" s="27"/>
      <c r="B23" s="27"/>
      <c r="C23" s="30"/>
      <c r="D23" s="29"/>
      <c r="E23" s="27"/>
      <c r="F23" s="27"/>
      <c r="G23" s="27"/>
      <c r="H23" s="27"/>
      <c r="I23" s="27"/>
    </row>
    <row r="24" spans="1:9" x14ac:dyDescent="0.2">
      <c r="A24" s="27"/>
      <c r="B24" s="27"/>
      <c r="C24" s="30" t="s">
        <v>62</v>
      </c>
      <c r="D24" s="29">
        <f>-COUNTBLANK('50-50 Elections'!C2:C101)+100</f>
        <v>0</v>
      </c>
      <c r="E24" s="28" t="s">
        <v>63</v>
      </c>
      <c r="F24" s="27"/>
      <c r="G24" s="26" t="str">
        <f>IF(D24&gt;0,IF(D24=1,"Please send a copy of the 50/50 Election form","Please send a copy of each 50/50 Election form"),"")</f>
        <v/>
      </c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30" t="s">
        <v>64</v>
      </c>
      <c r="D26" s="29" t="str">
        <f>IF(-COUNTBLANK('Payroll Change'!C2:C101)+100&gt;0,"Y","N")</f>
        <v>N</v>
      </c>
      <c r="E26" s="27" t="s">
        <v>65</v>
      </c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 algorithmName="SHA-512" hashValue="aOaie0etcuRIHYYvXIiKUKa6tJAv1NvKw7/VyA6szsydoAXo6MRODvHsx3z0moxHQhRmfbp6TU73Um8B+K8HdA==" saltValue="S5kkBKVHGHRnCS9qfYyS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A1:AD166"/>
  <sheetViews>
    <sheetView tabSelected="1" zoomScale="90" zoomScaleNormal="90" workbookViewId="0">
      <pane ySplit="4" topLeftCell="A5" activePane="bottomLeft" state="frozen"/>
      <selection pane="bottomLeft" activeCell="M12" sqref="M12"/>
    </sheetView>
  </sheetViews>
  <sheetFormatPr defaultColWidth="9.140625" defaultRowHeight="12.75" x14ac:dyDescent="0.2"/>
  <cols>
    <col min="1" max="1" width="18.42578125" bestFit="1" customWidth="1"/>
    <col min="2" max="2" width="24" bestFit="1" customWidth="1"/>
    <col min="3" max="3" width="19.7109375" customWidth="1"/>
    <col min="4" max="4" width="11" bestFit="1" customWidth="1"/>
    <col min="5" max="6" width="10.5703125" customWidth="1"/>
    <col min="7" max="8" width="13" customWidth="1"/>
    <col min="9" max="10" width="10.42578125" customWidth="1"/>
    <col min="11" max="11" width="10" customWidth="1"/>
    <col min="12" max="12" width="10.5703125" customWidth="1"/>
    <col min="13" max="13" width="8.85546875" customWidth="1"/>
    <col min="14" max="15" width="10.140625" customWidth="1"/>
    <col min="16" max="17" width="12.7109375" customWidth="1"/>
    <col min="18" max="18" width="8.5703125" customWidth="1"/>
    <col min="19" max="19" width="8.7109375" customWidth="1"/>
    <col min="20" max="23" width="10.7109375" customWidth="1"/>
    <col min="24" max="24" width="4.140625" customWidth="1"/>
    <col min="25" max="25" width="13.140625" customWidth="1"/>
    <col min="26" max="26" width="5.140625" customWidth="1"/>
    <col min="27" max="27" width="12.140625" hidden="1" customWidth="1"/>
    <col min="28" max="28" width="8.140625" hidden="1" customWidth="1"/>
    <col min="29" max="29" width="2.85546875" hidden="1" customWidth="1"/>
    <col min="30" max="30" width="50.85546875" customWidth="1"/>
  </cols>
  <sheetData>
    <row r="1" spans="1:30" ht="13.5" thickBot="1" x14ac:dyDescent="0.25">
      <c r="T1" s="33">
        <f>Y151+Y157</f>
        <v>0</v>
      </c>
      <c r="U1" s="33">
        <f>Y153</f>
        <v>0</v>
      </c>
      <c r="V1" s="33">
        <f>Y155</f>
        <v>0</v>
      </c>
      <c r="W1" s="33">
        <f>Y159</f>
        <v>0</v>
      </c>
    </row>
    <row r="2" spans="1:30" s="6" customFormat="1" ht="29.25" customHeight="1" thickBot="1" x14ac:dyDescent="0.25">
      <c r="A2" s="182" t="s">
        <v>66</v>
      </c>
      <c r="B2" s="183"/>
      <c r="C2" s="183"/>
      <c r="D2" s="183"/>
      <c r="E2" s="183"/>
      <c r="F2" s="183"/>
      <c r="G2" s="182" t="s">
        <v>67</v>
      </c>
      <c r="H2" s="183"/>
      <c r="I2" s="183"/>
      <c r="J2" s="183"/>
      <c r="K2" s="183"/>
      <c r="L2" s="183"/>
      <c r="M2" s="184"/>
      <c r="N2" s="185"/>
      <c r="O2" s="186"/>
      <c r="P2" s="186"/>
      <c r="Q2" s="186"/>
      <c r="R2" s="182" t="s">
        <v>68</v>
      </c>
      <c r="S2" s="184"/>
      <c r="T2" s="174"/>
      <c r="U2" s="175"/>
      <c r="V2" s="175"/>
      <c r="W2" s="175"/>
      <c r="X2" s="175"/>
      <c r="Y2" s="176"/>
      <c r="Z2" s="23"/>
      <c r="AA2" s="23"/>
      <c r="AB2" s="23"/>
      <c r="AC2" s="23"/>
      <c r="AD2" s="23"/>
    </row>
    <row r="3" spans="1:30" s="6" customFormat="1" ht="34.5" customHeight="1" thickBot="1" x14ac:dyDescent="0.25">
      <c r="A3" s="7" t="s">
        <v>69</v>
      </c>
      <c r="B3" s="177" t="s">
        <v>70</v>
      </c>
      <c r="C3" s="178"/>
      <c r="D3" s="178"/>
      <c r="E3" s="182" t="s">
        <v>71</v>
      </c>
      <c r="F3" s="184"/>
      <c r="G3" s="187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79" t="s">
        <v>72</v>
      </c>
      <c r="S3" s="180"/>
      <c r="T3" s="180"/>
      <c r="U3" s="180"/>
      <c r="V3" s="180"/>
      <c r="W3" s="180"/>
      <c r="X3" s="181"/>
      <c r="Y3" s="180"/>
      <c r="Z3" s="23"/>
      <c r="AA3" s="23"/>
      <c r="AB3" s="23"/>
      <c r="AC3" s="23"/>
      <c r="AD3" s="23"/>
    </row>
    <row r="4" spans="1:30" s="6" customFormat="1" ht="78.75" customHeight="1" thickBot="1" x14ac:dyDescent="0.25">
      <c r="A4" s="15" t="s">
        <v>73</v>
      </c>
      <c r="B4" s="21" t="s">
        <v>74</v>
      </c>
      <c r="C4" s="15" t="s">
        <v>75</v>
      </c>
      <c r="D4" s="15" t="s">
        <v>76</v>
      </c>
      <c r="E4" s="16" t="s">
        <v>77</v>
      </c>
      <c r="F4" s="16" t="s">
        <v>78</v>
      </c>
      <c r="G4" s="16" t="s">
        <v>79</v>
      </c>
      <c r="H4" s="16" t="s">
        <v>80</v>
      </c>
      <c r="I4" s="152" t="s">
        <v>81</v>
      </c>
      <c r="J4" s="152" t="s">
        <v>82</v>
      </c>
      <c r="K4" s="152" t="s">
        <v>83</v>
      </c>
      <c r="L4" s="151" t="s">
        <v>84</v>
      </c>
      <c r="M4" s="151" t="s">
        <v>85</v>
      </c>
      <c r="N4" s="17" t="s">
        <v>86</v>
      </c>
      <c r="O4" s="17" t="s">
        <v>87</v>
      </c>
      <c r="P4" s="17" t="s">
        <v>88</v>
      </c>
      <c r="Q4" s="18" t="s">
        <v>89</v>
      </c>
      <c r="R4" s="1" t="s">
        <v>90</v>
      </c>
      <c r="S4" s="2" t="s">
        <v>91</v>
      </c>
      <c r="T4" s="3" t="s">
        <v>92</v>
      </c>
      <c r="U4" s="3" t="s">
        <v>93</v>
      </c>
      <c r="V4" s="3" t="s">
        <v>94</v>
      </c>
      <c r="W4" s="3" t="s">
        <v>95</v>
      </c>
      <c r="X4" s="20"/>
      <c r="Y4" s="4" t="s">
        <v>96</v>
      </c>
      <c r="Z4" s="23"/>
      <c r="AA4" s="23"/>
      <c r="AB4" s="23"/>
      <c r="AC4" s="5"/>
      <c r="AD4" s="119" t="s">
        <v>97</v>
      </c>
    </row>
    <row r="5" spans="1:30" s="19" customFormat="1" ht="13.5" thickBot="1" x14ac:dyDescent="0.25">
      <c r="A5" s="153"/>
      <c r="B5" s="153"/>
      <c r="C5" s="154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158"/>
      <c r="P5" s="156"/>
      <c r="Q5" s="156"/>
      <c r="R5" s="37" t="str">
        <f>IFERROR(VLOOKUP(AA5,'Band Look Up 24-25'!$E$6:$F$15,2),0)</f>
        <v>Band 1</v>
      </c>
      <c r="S5" s="38">
        <f>IF(F5="",VLOOKUP(R5,'Band Look Up 24-25'!$A$7:$F$15,3),VLOOKUP(R5,'Band Look Up 24-25'!$H$7:$M$15,3,))</f>
        <v>5.5E-2</v>
      </c>
      <c r="T5" s="120">
        <f t="shared" ref="T5:T36" si="0">IF(E5="",F5*$N$2,E5*$N$2)</f>
        <v>0</v>
      </c>
      <c r="U5" s="143">
        <f t="shared" ref="U5:U36" si="1">+P5-T5</f>
        <v>0</v>
      </c>
      <c r="V5" s="121">
        <f t="shared" ref="V5:V36" si="2">IF(F5="",ROUND(((E5)*S5),2),ROUND(((F5)*S5),2))</f>
        <v>0</v>
      </c>
      <c r="W5" s="143">
        <f t="shared" ref="W5:W36" si="3">IF(G5="",H5-V5,G5-V5)</f>
        <v>0</v>
      </c>
      <c r="X5"/>
      <c r="Y5" s="122">
        <f t="shared" ref="Y5:Y36" si="4">+I5+T5+V5-Q5</f>
        <v>0</v>
      </c>
      <c r="Z5" s="23"/>
      <c r="AA5" s="123">
        <f>IF(F5="",E5*12,F5*12)</f>
        <v>0</v>
      </c>
      <c r="AB5" s="24" t="b">
        <f>IF(AA5&gt;14600.01,"Band 2")</f>
        <v>0</v>
      </c>
      <c r="AC5" s="23"/>
      <c r="AD5" s="140"/>
    </row>
    <row r="6" spans="1:30" s="19" customFormat="1" ht="13.5" thickBot="1" x14ac:dyDescent="0.25">
      <c r="A6" s="153"/>
      <c r="B6" s="153"/>
      <c r="C6" s="154"/>
      <c r="D6" s="155"/>
      <c r="E6" s="156"/>
      <c r="F6" s="156"/>
      <c r="G6" s="156"/>
      <c r="H6" s="156"/>
      <c r="I6" s="156"/>
      <c r="J6" s="156"/>
      <c r="K6" s="156"/>
      <c r="L6" s="156"/>
      <c r="M6" s="156"/>
      <c r="N6" s="159"/>
      <c r="O6" s="160"/>
      <c r="P6" s="156"/>
      <c r="Q6" s="156"/>
      <c r="R6" s="37" t="str">
        <f>IFERROR(VLOOKUP(AA6,'Band Look Up 24-25'!$E$6:$F$15,2),0)</f>
        <v>Band 1</v>
      </c>
      <c r="S6" s="38">
        <f>IFERROR(IF(F6="",VLOOKUP(R6,'Band Look Up 24-25'!$A$7:$F$15,3),VLOOKUP(R6,'Band Look Up 24-25'!$H$7:$M$15,3,)),0)</f>
        <v>5.5E-2</v>
      </c>
      <c r="T6" s="120">
        <f t="shared" si="0"/>
        <v>0</v>
      </c>
      <c r="U6" s="143">
        <f t="shared" si="1"/>
        <v>0</v>
      </c>
      <c r="V6" s="121">
        <f t="shared" si="2"/>
        <v>0</v>
      </c>
      <c r="W6" s="143">
        <f t="shared" si="3"/>
        <v>0</v>
      </c>
      <c r="X6"/>
      <c r="Y6" s="122">
        <f t="shared" si="4"/>
        <v>0</v>
      </c>
      <c r="Z6" s="23"/>
      <c r="AA6" s="123">
        <f t="shared" ref="AA6:AA36" si="5">IF(F6="",E6*12,F6*12)</f>
        <v>0</v>
      </c>
      <c r="AB6" s="24" t="b">
        <f t="shared" ref="AB6:AB69" si="6">IF(AA6&gt;14600.01,"Band 2")</f>
        <v>0</v>
      </c>
      <c r="AC6" s="23"/>
      <c r="AD6" s="141"/>
    </row>
    <row r="7" spans="1:30" s="19" customFormat="1" ht="13.5" thickBot="1" x14ac:dyDescent="0.25">
      <c r="A7" s="153"/>
      <c r="B7" s="153"/>
      <c r="C7" s="154"/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59"/>
      <c r="O7" s="160"/>
      <c r="P7" s="156"/>
      <c r="Q7" s="156"/>
      <c r="R7" s="37" t="str">
        <f>IFERROR(VLOOKUP(AA7,'Band Look Up 24-25'!$E$6:$F$15,2),0)</f>
        <v>Band 1</v>
      </c>
      <c r="S7" s="38">
        <f>IFERROR(IF(F7="",VLOOKUP(R7,'Band Look Up 24-25'!$A$7:$F$15,3),VLOOKUP(R7,'Band Look Up 24-25'!$H$7:$M$15,3,)),0)</f>
        <v>5.5E-2</v>
      </c>
      <c r="T7" s="120">
        <f t="shared" si="0"/>
        <v>0</v>
      </c>
      <c r="U7" s="143">
        <f t="shared" si="1"/>
        <v>0</v>
      </c>
      <c r="V7" s="121">
        <f t="shared" si="2"/>
        <v>0</v>
      </c>
      <c r="W7" s="143">
        <f t="shared" si="3"/>
        <v>0</v>
      </c>
      <c r="X7"/>
      <c r="Y7" s="122">
        <f t="shared" si="4"/>
        <v>0</v>
      </c>
      <c r="Z7" s="23"/>
      <c r="AA7" s="123">
        <f t="shared" si="5"/>
        <v>0</v>
      </c>
      <c r="AB7" s="24" t="b">
        <f t="shared" si="6"/>
        <v>0</v>
      </c>
      <c r="AC7" s="23"/>
      <c r="AD7" s="141"/>
    </row>
    <row r="8" spans="1:30" s="19" customFormat="1" ht="13.5" thickBot="1" x14ac:dyDescent="0.25">
      <c r="A8" s="153"/>
      <c r="B8" s="153"/>
      <c r="C8" s="154"/>
      <c r="D8" s="155"/>
      <c r="E8" s="156"/>
      <c r="F8" s="156"/>
      <c r="G8" s="161"/>
      <c r="H8" s="161"/>
      <c r="I8" s="161"/>
      <c r="J8" s="161"/>
      <c r="K8" s="161"/>
      <c r="L8" s="161"/>
      <c r="M8" s="161"/>
      <c r="N8" s="159"/>
      <c r="O8" s="159"/>
      <c r="P8" s="156"/>
      <c r="Q8" s="161"/>
      <c r="R8" s="37" t="str">
        <f>IFERROR(VLOOKUP(AA8,'Band Look Up 24-25'!$E$6:$F$15,2),0)</f>
        <v>Band 1</v>
      </c>
      <c r="S8" s="38">
        <f>IFERROR(IF(F8="",VLOOKUP(R8,'Band Look Up 24-25'!$A$7:$F$15,3),VLOOKUP(R8,'Band Look Up 24-25'!$H$7:$M$15,3,)),0)</f>
        <v>5.5E-2</v>
      </c>
      <c r="T8" s="120">
        <f t="shared" si="0"/>
        <v>0</v>
      </c>
      <c r="U8" s="143">
        <f t="shared" si="1"/>
        <v>0</v>
      </c>
      <c r="V8" s="121">
        <f t="shared" si="2"/>
        <v>0</v>
      </c>
      <c r="W8" s="143">
        <f t="shared" si="3"/>
        <v>0</v>
      </c>
      <c r="X8"/>
      <c r="Y8" s="122">
        <f t="shared" si="4"/>
        <v>0</v>
      </c>
      <c r="Z8" s="23"/>
      <c r="AA8" s="123">
        <f t="shared" si="5"/>
        <v>0</v>
      </c>
      <c r="AB8" s="24" t="b">
        <f t="shared" si="6"/>
        <v>0</v>
      </c>
      <c r="AC8" s="23"/>
      <c r="AD8" s="141"/>
    </row>
    <row r="9" spans="1:30" s="19" customFormat="1" ht="13.5" thickBot="1" x14ac:dyDescent="0.25">
      <c r="A9" s="153"/>
      <c r="B9" s="153"/>
      <c r="C9" s="154"/>
      <c r="D9" s="155"/>
      <c r="E9" s="161"/>
      <c r="F9" s="156"/>
      <c r="G9" s="161"/>
      <c r="H9" s="161"/>
      <c r="I9" s="161"/>
      <c r="J9" s="161"/>
      <c r="K9" s="161"/>
      <c r="L9" s="161"/>
      <c r="M9" s="161"/>
      <c r="N9" s="159"/>
      <c r="O9" s="160"/>
      <c r="P9" s="156"/>
      <c r="Q9" s="161"/>
      <c r="R9" s="37" t="str">
        <f>IFERROR(VLOOKUP(AA9,'Band Look Up 24-25'!$E$6:$F$15,2),0)</f>
        <v>Band 1</v>
      </c>
      <c r="S9" s="38">
        <f>IFERROR(IF(F9="",VLOOKUP(R9,'Band Look Up 24-25'!$A$7:$F$15,3),VLOOKUP(R9,'Band Look Up 24-25'!$H$7:$M$15,3,)),0)</f>
        <v>5.5E-2</v>
      </c>
      <c r="T9" s="120">
        <f t="shared" si="0"/>
        <v>0</v>
      </c>
      <c r="U9" s="143">
        <f t="shared" si="1"/>
        <v>0</v>
      </c>
      <c r="V9" s="121">
        <f t="shared" si="2"/>
        <v>0</v>
      </c>
      <c r="W9" s="143">
        <f t="shared" si="3"/>
        <v>0</v>
      </c>
      <c r="X9"/>
      <c r="Y9" s="122">
        <f t="shared" si="4"/>
        <v>0</v>
      </c>
      <c r="Z9" s="23"/>
      <c r="AA9" s="123">
        <f t="shared" si="5"/>
        <v>0</v>
      </c>
      <c r="AB9" s="24" t="b">
        <f t="shared" si="6"/>
        <v>0</v>
      </c>
      <c r="AC9" s="23"/>
      <c r="AD9" s="141"/>
    </row>
    <row r="10" spans="1:30" s="19" customFormat="1" ht="13.5" thickBot="1" x14ac:dyDescent="0.25">
      <c r="A10" s="153"/>
      <c r="B10" s="153"/>
      <c r="C10" s="154"/>
      <c r="D10" s="155"/>
      <c r="E10" s="161"/>
      <c r="F10" s="156"/>
      <c r="G10" s="161"/>
      <c r="H10" s="161"/>
      <c r="I10" s="161"/>
      <c r="J10" s="161"/>
      <c r="K10" s="161"/>
      <c r="L10" s="161"/>
      <c r="M10" s="161"/>
      <c r="N10" s="159"/>
      <c r="O10" s="160"/>
      <c r="P10" s="156"/>
      <c r="Q10" s="161"/>
      <c r="R10" s="37" t="str">
        <f>IFERROR(VLOOKUP(AA10,'Band Look Up 24-25'!$E$6:$F$15,2),0)</f>
        <v>Band 1</v>
      </c>
      <c r="S10" s="38">
        <f>IFERROR(IF(F10="",VLOOKUP(R10,'Band Look Up 24-25'!$A$7:$F$15,3),VLOOKUP(R10,'Band Look Up 24-25'!$H$7:$M$15,3,)),0)</f>
        <v>5.5E-2</v>
      </c>
      <c r="T10" s="120">
        <f t="shared" si="0"/>
        <v>0</v>
      </c>
      <c r="U10" s="143">
        <f t="shared" si="1"/>
        <v>0</v>
      </c>
      <c r="V10" s="121">
        <f t="shared" si="2"/>
        <v>0</v>
      </c>
      <c r="W10" s="143">
        <f t="shared" si="3"/>
        <v>0</v>
      </c>
      <c r="X10"/>
      <c r="Y10" s="122">
        <f t="shared" si="4"/>
        <v>0</v>
      </c>
      <c r="Z10" s="23"/>
      <c r="AA10" s="123">
        <f t="shared" si="5"/>
        <v>0</v>
      </c>
      <c r="AB10" s="24" t="b">
        <f t="shared" si="6"/>
        <v>0</v>
      </c>
      <c r="AC10" s="23"/>
      <c r="AD10" s="141"/>
    </row>
    <row r="11" spans="1:30" s="19" customFormat="1" ht="13.5" thickBot="1" x14ac:dyDescent="0.25">
      <c r="A11" s="153"/>
      <c r="B11" s="153"/>
      <c r="C11" s="154"/>
      <c r="D11" s="155"/>
      <c r="E11" s="161"/>
      <c r="F11" s="156"/>
      <c r="G11" s="161"/>
      <c r="H11" s="161"/>
      <c r="I11" s="161"/>
      <c r="J11" s="161"/>
      <c r="K11" s="161"/>
      <c r="L11" s="161"/>
      <c r="M11" s="161"/>
      <c r="N11" s="159"/>
      <c r="O11" s="160"/>
      <c r="P11" s="156"/>
      <c r="Q11" s="161"/>
      <c r="R11" s="37" t="str">
        <f>IFERROR(VLOOKUP(AA11,'Band Look Up 24-25'!$E$6:$F$15,2),0)</f>
        <v>Band 1</v>
      </c>
      <c r="S11" s="38">
        <f>IFERROR(IF(F11="",VLOOKUP(R11,'Band Look Up 24-25'!$A$7:$F$15,3),VLOOKUP(R11,'Band Look Up 24-25'!$H$7:$M$15,3,)),0)</f>
        <v>5.5E-2</v>
      </c>
      <c r="T11" s="120">
        <f t="shared" si="0"/>
        <v>0</v>
      </c>
      <c r="U11" s="143">
        <f t="shared" si="1"/>
        <v>0</v>
      </c>
      <c r="V11" s="121">
        <f t="shared" si="2"/>
        <v>0</v>
      </c>
      <c r="W11" s="143">
        <f t="shared" si="3"/>
        <v>0</v>
      </c>
      <c r="X11"/>
      <c r="Y11" s="122">
        <f t="shared" si="4"/>
        <v>0</v>
      </c>
      <c r="Z11" s="23"/>
      <c r="AA11" s="123">
        <f t="shared" si="5"/>
        <v>0</v>
      </c>
      <c r="AB11" s="24" t="b">
        <f t="shared" si="6"/>
        <v>0</v>
      </c>
      <c r="AC11" s="23"/>
      <c r="AD11" s="141"/>
    </row>
    <row r="12" spans="1:30" s="19" customFormat="1" ht="13.5" thickBot="1" x14ac:dyDescent="0.25">
      <c r="A12" s="153"/>
      <c r="B12" s="153"/>
      <c r="C12" s="154"/>
      <c r="D12" s="155"/>
      <c r="E12" s="161"/>
      <c r="F12" s="156"/>
      <c r="G12" s="161"/>
      <c r="H12" s="161"/>
      <c r="I12" s="161"/>
      <c r="J12" s="161"/>
      <c r="K12" s="161"/>
      <c r="L12" s="161"/>
      <c r="M12" s="161"/>
      <c r="N12" s="159"/>
      <c r="O12" s="160"/>
      <c r="P12" s="156"/>
      <c r="Q12" s="161"/>
      <c r="R12" s="37" t="str">
        <f>IFERROR(VLOOKUP(AA12,'Band Look Up 24-25'!$E$6:$F$15,2),0)</f>
        <v>Band 1</v>
      </c>
      <c r="S12" s="38">
        <f>IFERROR(IF(F12="",VLOOKUP(R12,'Band Look Up 24-25'!$A$7:$F$15,3),VLOOKUP(R12,'Band Look Up 24-25'!$H$7:$M$15,3,)),0)</f>
        <v>5.5E-2</v>
      </c>
      <c r="T12" s="120">
        <f t="shared" si="0"/>
        <v>0</v>
      </c>
      <c r="U12" s="143">
        <f t="shared" si="1"/>
        <v>0</v>
      </c>
      <c r="V12" s="121">
        <f t="shared" si="2"/>
        <v>0</v>
      </c>
      <c r="W12" s="143">
        <f t="shared" si="3"/>
        <v>0</v>
      </c>
      <c r="X12"/>
      <c r="Y12" s="122">
        <f t="shared" si="4"/>
        <v>0</v>
      </c>
      <c r="Z12" s="23"/>
      <c r="AA12" s="123">
        <f t="shared" si="5"/>
        <v>0</v>
      </c>
      <c r="AB12" s="24" t="b">
        <f t="shared" si="6"/>
        <v>0</v>
      </c>
      <c r="AC12" s="23"/>
      <c r="AD12" s="141"/>
    </row>
    <row r="13" spans="1:30" s="19" customFormat="1" ht="13.5" thickBot="1" x14ac:dyDescent="0.25">
      <c r="A13" s="153"/>
      <c r="B13" s="153"/>
      <c r="C13" s="162"/>
      <c r="D13" s="163"/>
      <c r="E13" s="161"/>
      <c r="F13" s="156"/>
      <c r="G13" s="161"/>
      <c r="H13" s="161"/>
      <c r="I13" s="161"/>
      <c r="J13" s="161"/>
      <c r="K13" s="161"/>
      <c r="L13" s="161"/>
      <c r="M13" s="161"/>
      <c r="N13" s="159"/>
      <c r="O13" s="160"/>
      <c r="P13" s="156"/>
      <c r="Q13" s="161"/>
      <c r="R13" s="37" t="str">
        <f>IFERROR(VLOOKUP(AA13,'Band Look Up 24-25'!$E$6:$F$15,2),0)</f>
        <v>Band 1</v>
      </c>
      <c r="S13" s="38">
        <f>IFERROR(IF(F13="",VLOOKUP(R13,'Band Look Up 24-25'!$A$7:$F$15,3),VLOOKUP(R13,'Band Look Up 24-25'!$H$7:$M$15,3,)),0)</f>
        <v>5.5E-2</v>
      </c>
      <c r="T13" s="120">
        <f t="shared" si="0"/>
        <v>0</v>
      </c>
      <c r="U13" s="143">
        <f t="shared" si="1"/>
        <v>0</v>
      </c>
      <c r="V13" s="121">
        <f t="shared" si="2"/>
        <v>0</v>
      </c>
      <c r="W13" s="143">
        <f t="shared" si="3"/>
        <v>0</v>
      </c>
      <c r="X13"/>
      <c r="Y13" s="122">
        <f t="shared" si="4"/>
        <v>0</v>
      </c>
      <c r="Z13" s="23"/>
      <c r="AA13" s="123">
        <f t="shared" si="5"/>
        <v>0</v>
      </c>
      <c r="AB13" s="24" t="b">
        <f t="shared" si="6"/>
        <v>0</v>
      </c>
      <c r="AC13" s="23"/>
      <c r="AD13" s="141"/>
    </row>
    <row r="14" spans="1:30" s="19" customFormat="1" ht="13.5" thickBot="1" x14ac:dyDescent="0.25">
      <c r="A14" s="153"/>
      <c r="B14" s="153"/>
      <c r="C14" s="162"/>
      <c r="D14" s="163"/>
      <c r="E14" s="161"/>
      <c r="F14" s="156"/>
      <c r="G14" s="161"/>
      <c r="H14" s="161"/>
      <c r="I14" s="161"/>
      <c r="J14" s="161"/>
      <c r="K14" s="161"/>
      <c r="L14" s="161"/>
      <c r="M14" s="161"/>
      <c r="N14" s="159"/>
      <c r="O14" s="160"/>
      <c r="P14" s="156"/>
      <c r="Q14" s="161"/>
      <c r="R14" s="37" t="str">
        <f>IFERROR(VLOOKUP(AA14,'Band Look Up 24-25'!$E$6:$F$15,2),0)</f>
        <v>Band 1</v>
      </c>
      <c r="S14" s="38">
        <f>IFERROR(IF(F14="",VLOOKUP(R14,'Band Look Up 24-25'!$A$7:$F$15,3),VLOOKUP(R14,'Band Look Up 24-25'!$H$7:$M$15,3,)),0)</f>
        <v>5.5E-2</v>
      </c>
      <c r="T14" s="120">
        <f t="shared" si="0"/>
        <v>0</v>
      </c>
      <c r="U14" s="143">
        <f t="shared" si="1"/>
        <v>0</v>
      </c>
      <c r="V14" s="121">
        <f t="shared" si="2"/>
        <v>0</v>
      </c>
      <c r="W14" s="143">
        <f t="shared" si="3"/>
        <v>0</v>
      </c>
      <c r="X14"/>
      <c r="Y14" s="122">
        <f t="shared" si="4"/>
        <v>0</v>
      </c>
      <c r="Z14" s="23"/>
      <c r="AA14" s="123">
        <f t="shared" si="5"/>
        <v>0</v>
      </c>
      <c r="AB14" s="24" t="b">
        <f t="shared" si="6"/>
        <v>0</v>
      </c>
      <c r="AC14" s="23"/>
      <c r="AD14" s="141"/>
    </row>
    <row r="15" spans="1:30" s="19" customFormat="1" ht="13.5" thickBot="1" x14ac:dyDescent="0.25">
      <c r="A15" s="153"/>
      <c r="B15" s="153"/>
      <c r="C15" s="162"/>
      <c r="D15" s="163"/>
      <c r="E15" s="161"/>
      <c r="F15" s="156"/>
      <c r="G15" s="161"/>
      <c r="H15" s="161"/>
      <c r="I15" s="161"/>
      <c r="J15" s="161"/>
      <c r="K15" s="161"/>
      <c r="L15" s="161"/>
      <c r="M15" s="161"/>
      <c r="N15" s="159"/>
      <c r="O15" s="160"/>
      <c r="P15" s="156"/>
      <c r="Q15" s="161"/>
      <c r="R15" s="37" t="str">
        <f>IFERROR(VLOOKUP(AA15,'Band Look Up 24-25'!$E$6:$F$15,2),0)</f>
        <v>Band 1</v>
      </c>
      <c r="S15" s="38">
        <f>IFERROR(IF(F15="",VLOOKUP(R15,'Band Look Up 24-25'!$A$7:$F$15,3),VLOOKUP(R15,'Band Look Up 24-25'!$H$7:$M$15,3,)),0)</f>
        <v>5.5E-2</v>
      </c>
      <c r="T15" s="120">
        <f t="shared" si="0"/>
        <v>0</v>
      </c>
      <c r="U15" s="143">
        <f t="shared" si="1"/>
        <v>0</v>
      </c>
      <c r="V15" s="121">
        <f t="shared" si="2"/>
        <v>0</v>
      </c>
      <c r="W15" s="143">
        <f t="shared" si="3"/>
        <v>0</v>
      </c>
      <c r="X15"/>
      <c r="Y15" s="122">
        <f t="shared" si="4"/>
        <v>0</v>
      </c>
      <c r="Z15" s="23"/>
      <c r="AA15" s="123">
        <f t="shared" si="5"/>
        <v>0</v>
      </c>
      <c r="AB15" s="24" t="b">
        <f t="shared" si="6"/>
        <v>0</v>
      </c>
      <c r="AC15" s="23"/>
      <c r="AD15" s="141"/>
    </row>
    <row r="16" spans="1:30" s="19" customFormat="1" ht="13.5" thickBot="1" x14ac:dyDescent="0.25">
      <c r="A16" s="153"/>
      <c r="B16" s="153"/>
      <c r="C16" s="162"/>
      <c r="D16" s="163"/>
      <c r="E16" s="161"/>
      <c r="F16" s="156"/>
      <c r="G16" s="161"/>
      <c r="H16" s="161"/>
      <c r="I16" s="161"/>
      <c r="J16" s="161"/>
      <c r="K16" s="161"/>
      <c r="L16" s="161"/>
      <c r="M16" s="161"/>
      <c r="N16" s="159"/>
      <c r="O16" s="160"/>
      <c r="P16" s="156"/>
      <c r="Q16" s="161"/>
      <c r="R16" s="37" t="str">
        <f>IFERROR(VLOOKUP(AA16,'Band Look Up 24-25'!$E$6:$F$15,2),0)</f>
        <v>Band 1</v>
      </c>
      <c r="S16" s="38">
        <f>IFERROR(IF(F16="",VLOOKUP(R16,'Band Look Up 24-25'!$A$7:$F$15,3),VLOOKUP(R16,'Band Look Up 24-25'!$H$7:$M$15,3,)),0)</f>
        <v>5.5E-2</v>
      </c>
      <c r="T16" s="120">
        <f t="shared" si="0"/>
        <v>0</v>
      </c>
      <c r="U16" s="143">
        <f t="shared" si="1"/>
        <v>0</v>
      </c>
      <c r="V16" s="121">
        <f t="shared" si="2"/>
        <v>0</v>
      </c>
      <c r="W16" s="143">
        <f t="shared" si="3"/>
        <v>0</v>
      </c>
      <c r="X16"/>
      <c r="Y16" s="122">
        <f t="shared" si="4"/>
        <v>0</v>
      </c>
      <c r="Z16" s="23"/>
      <c r="AA16" s="123">
        <f t="shared" si="5"/>
        <v>0</v>
      </c>
      <c r="AB16" s="24" t="b">
        <f t="shared" si="6"/>
        <v>0</v>
      </c>
      <c r="AC16" s="23"/>
      <c r="AD16" s="141"/>
    </row>
    <row r="17" spans="1:30" s="19" customFormat="1" ht="13.5" thickBot="1" x14ac:dyDescent="0.25">
      <c r="A17" s="153"/>
      <c r="B17" s="153"/>
      <c r="C17" s="162"/>
      <c r="D17" s="163"/>
      <c r="E17" s="161"/>
      <c r="F17" s="156"/>
      <c r="G17" s="161"/>
      <c r="H17" s="161"/>
      <c r="I17" s="161"/>
      <c r="J17" s="161"/>
      <c r="K17" s="161"/>
      <c r="L17" s="161"/>
      <c r="M17" s="161"/>
      <c r="N17" s="159"/>
      <c r="O17" s="160"/>
      <c r="P17" s="156"/>
      <c r="Q17" s="161"/>
      <c r="R17" s="37" t="str">
        <f>IFERROR(VLOOKUP(AA17,'Band Look Up 24-25'!$E$6:$F$15,2),0)</f>
        <v>Band 1</v>
      </c>
      <c r="S17" s="38">
        <f>IFERROR(IF(F17="",VLOOKUP(R17,'Band Look Up 24-25'!$A$7:$F$15,3),VLOOKUP(R17,'Band Look Up 24-25'!$H$7:$M$15,3,)),0)</f>
        <v>5.5E-2</v>
      </c>
      <c r="T17" s="120">
        <f t="shared" si="0"/>
        <v>0</v>
      </c>
      <c r="U17" s="143">
        <f t="shared" si="1"/>
        <v>0</v>
      </c>
      <c r="V17" s="121">
        <f t="shared" si="2"/>
        <v>0</v>
      </c>
      <c r="W17" s="143">
        <f t="shared" si="3"/>
        <v>0</v>
      </c>
      <c r="X17"/>
      <c r="Y17" s="122">
        <f t="shared" si="4"/>
        <v>0</v>
      </c>
      <c r="Z17" s="23"/>
      <c r="AA17" s="123">
        <f t="shared" si="5"/>
        <v>0</v>
      </c>
      <c r="AB17" s="24" t="b">
        <f t="shared" si="6"/>
        <v>0</v>
      </c>
      <c r="AC17" s="23"/>
      <c r="AD17" s="141"/>
    </row>
    <row r="18" spans="1:30" s="19" customFormat="1" ht="13.5" customHeight="1" thickBot="1" x14ac:dyDescent="0.25">
      <c r="A18" s="153"/>
      <c r="B18" s="153"/>
      <c r="C18" s="162"/>
      <c r="D18" s="163"/>
      <c r="E18" s="161"/>
      <c r="F18" s="156"/>
      <c r="G18" s="161"/>
      <c r="H18" s="161"/>
      <c r="I18" s="161"/>
      <c r="J18" s="161"/>
      <c r="K18" s="161"/>
      <c r="L18" s="161"/>
      <c r="M18" s="161"/>
      <c r="N18" s="159"/>
      <c r="O18" s="160"/>
      <c r="P18" s="156"/>
      <c r="Q18" s="161"/>
      <c r="R18" s="37" t="str">
        <f>IFERROR(VLOOKUP(AA18,'Band Look Up 24-25'!$E$6:$F$15,2),0)</f>
        <v>Band 1</v>
      </c>
      <c r="S18" s="38">
        <f>IFERROR(IF(F18="",VLOOKUP(R18,'Band Look Up 24-25'!$A$7:$F$15,3),VLOOKUP(R18,'Band Look Up 24-25'!$H$7:$M$15,3,)),0)</f>
        <v>5.5E-2</v>
      </c>
      <c r="T18" s="120">
        <f t="shared" si="0"/>
        <v>0</v>
      </c>
      <c r="U18" s="143">
        <f t="shared" si="1"/>
        <v>0</v>
      </c>
      <c r="V18" s="121">
        <f t="shared" si="2"/>
        <v>0</v>
      </c>
      <c r="W18" s="143">
        <f t="shared" si="3"/>
        <v>0</v>
      </c>
      <c r="X18"/>
      <c r="Y18" s="122">
        <f t="shared" si="4"/>
        <v>0</v>
      </c>
      <c r="Z18" s="23"/>
      <c r="AA18" s="123">
        <f t="shared" si="5"/>
        <v>0</v>
      </c>
      <c r="AB18" s="24" t="b">
        <f t="shared" si="6"/>
        <v>0</v>
      </c>
      <c r="AC18" s="23"/>
      <c r="AD18" s="141"/>
    </row>
    <row r="19" spans="1:30" s="19" customFormat="1" ht="13.5" thickBot="1" x14ac:dyDescent="0.25">
      <c r="A19" s="153"/>
      <c r="B19" s="153"/>
      <c r="C19" s="162"/>
      <c r="D19" s="163"/>
      <c r="E19" s="161"/>
      <c r="F19" s="156"/>
      <c r="G19" s="161"/>
      <c r="H19" s="161"/>
      <c r="I19" s="161"/>
      <c r="J19" s="161"/>
      <c r="K19" s="161"/>
      <c r="L19" s="161"/>
      <c r="M19" s="161"/>
      <c r="N19" s="159"/>
      <c r="O19" s="160"/>
      <c r="P19" s="156"/>
      <c r="Q19" s="161"/>
      <c r="R19" s="37" t="str">
        <f>IFERROR(VLOOKUP(AA19,'Band Look Up 24-25'!$E$6:$F$15,2),0)</f>
        <v>Band 1</v>
      </c>
      <c r="S19" s="38">
        <f>IFERROR(IF(F19="",VLOOKUP(R19,'Band Look Up 24-25'!$A$7:$F$15,3),VLOOKUP(R19,'Band Look Up 24-25'!$H$7:$M$15,3,)),0)</f>
        <v>5.5E-2</v>
      </c>
      <c r="T19" s="120">
        <f t="shared" si="0"/>
        <v>0</v>
      </c>
      <c r="U19" s="143">
        <f t="shared" si="1"/>
        <v>0</v>
      </c>
      <c r="V19" s="121">
        <f t="shared" si="2"/>
        <v>0</v>
      </c>
      <c r="W19" s="143">
        <f t="shared" si="3"/>
        <v>0</v>
      </c>
      <c r="X19"/>
      <c r="Y19" s="122">
        <f t="shared" si="4"/>
        <v>0</v>
      </c>
      <c r="Z19" s="23"/>
      <c r="AA19" s="123">
        <f t="shared" si="5"/>
        <v>0</v>
      </c>
      <c r="AB19" s="24" t="b">
        <f t="shared" si="6"/>
        <v>0</v>
      </c>
      <c r="AC19" s="23"/>
      <c r="AD19" s="141"/>
    </row>
    <row r="20" spans="1:30" s="19" customFormat="1" ht="13.5" thickBot="1" x14ac:dyDescent="0.25">
      <c r="A20" s="153"/>
      <c r="B20" s="153"/>
      <c r="C20" s="162"/>
      <c r="D20" s="163"/>
      <c r="E20" s="161"/>
      <c r="F20" s="156"/>
      <c r="G20" s="161"/>
      <c r="H20" s="161"/>
      <c r="I20" s="161"/>
      <c r="J20" s="161"/>
      <c r="K20" s="161"/>
      <c r="L20" s="161"/>
      <c r="M20" s="161"/>
      <c r="N20" s="159"/>
      <c r="O20" s="160"/>
      <c r="P20" s="156"/>
      <c r="Q20" s="161"/>
      <c r="R20" s="37" t="str">
        <f>IFERROR(VLOOKUP(AA20,'Band Look Up 24-25'!$E$6:$F$15,2),0)</f>
        <v>Band 1</v>
      </c>
      <c r="S20" s="38">
        <f>IFERROR(IF(F20="",VLOOKUP(R20,'Band Look Up 24-25'!$A$7:$F$15,3),VLOOKUP(R20,'Band Look Up 24-25'!$H$7:$M$15,3,)),0)</f>
        <v>5.5E-2</v>
      </c>
      <c r="T20" s="120">
        <f t="shared" si="0"/>
        <v>0</v>
      </c>
      <c r="U20" s="143">
        <f t="shared" si="1"/>
        <v>0</v>
      </c>
      <c r="V20" s="121">
        <f t="shared" si="2"/>
        <v>0</v>
      </c>
      <c r="W20" s="143">
        <f t="shared" si="3"/>
        <v>0</v>
      </c>
      <c r="X20"/>
      <c r="Y20" s="122">
        <f t="shared" si="4"/>
        <v>0</v>
      </c>
      <c r="Z20" s="23"/>
      <c r="AA20" s="123">
        <f t="shared" si="5"/>
        <v>0</v>
      </c>
      <c r="AB20" s="24" t="b">
        <f t="shared" si="6"/>
        <v>0</v>
      </c>
      <c r="AC20" s="23"/>
      <c r="AD20" s="141"/>
    </row>
    <row r="21" spans="1:30" s="19" customFormat="1" ht="13.5" thickBot="1" x14ac:dyDescent="0.25">
      <c r="A21" s="153"/>
      <c r="B21" s="153"/>
      <c r="C21" s="162"/>
      <c r="D21" s="163"/>
      <c r="E21" s="161"/>
      <c r="F21" s="156"/>
      <c r="G21" s="161"/>
      <c r="H21" s="161"/>
      <c r="I21" s="161"/>
      <c r="J21" s="161"/>
      <c r="K21" s="161"/>
      <c r="L21" s="161"/>
      <c r="M21" s="161"/>
      <c r="N21" s="159"/>
      <c r="O21" s="160"/>
      <c r="P21" s="156"/>
      <c r="Q21" s="161"/>
      <c r="R21" s="37" t="str">
        <f>IFERROR(VLOOKUP(AA21,'Band Look Up 24-25'!$E$6:$F$15,2),0)</f>
        <v>Band 1</v>
      </c>
      <c r="S21" s="38">
        <f>IFERROR(IF(F21="",VLOOKUP(R21,'Band Look Up 24-25'!$A$7:$F$15,3),VLOOKUP(R21,'Band Look Up 24-25'!$H$7:$M$15,3,)),0)</f>
        <v>5.5E-2</v>
      </c>
      <c r="T21" s="120">
        <f t="shared" si="0"/>
        <v>0</v>
      </c>
      <c r="U21" s="143">
        <f t="shared" si="1"/>
        <v>0</v>
      </c>
      <c r="V21" s="121">
        <f t="shared" si="2"/>
        <v>0</v>
      </c>
      <c r="W21" s="143">
        <f t="shared" si="3"/>
        <v>0</v>
      </c>
      <c r="X21"/>
      <c r="Y21" s="122">
        <f t="shared" si="4"/>
        <v>0</v>
      </c>
      <c r="Z21" s="23"/>
      <c r="AA21" s="123">
        <f t="shared" si="5"/>
        <v>0</v>
      </c>
      <c r="AB21" s="24" t="b">
        <f t="shared" si="6"/>
        <v>0</v>
      </c>
      <c r="AC21" s="23"/>
      <c r="AD21" s="141"/>
    </row>
    <row r="22" spans="1:30" s="19" customFormat="1" ht="13.5" thickBot="1" x14ac:dyDescent="0.25">
      <c r="A22" s="153"/>
      <c r="B22" s="153"/>
      <c r="C22" s="162"/>
      <c r="D22" s="163"/>
      <c r="E22" s="161"/>
      <c r="F22" s="156"/>
      <c r="G22" s="161"/>
      <c r="H22" s="161"/>
      <c r="I22" s="161"/>
      <c r="J22" s="161"/>
      <c r="K22" s="161"/>
      <c r="L22" s="161"/>
      <c r="M22" s="161"/>
      <c r="N22" s="159"/>
      <c r="O22" s="160"/>
      <c r="P22" s="156"/>
      <c r="Q22" s="161"/>
      <c r="R22" s="37" t="str">
        <f>IFERROR(VLOOKUP(AA22,'Band Look Up 24-25'!$E$6:$F$15,2),0)</f>
        <v>Band 1</v>
      </c>
      <c r="S22" s="38">
        <f>IFERROR(IF(F22="",VLOOKUP(R22,'Band Look Up 24-25'!$A$7:$F$15,3),VLOOKUP(R22,'Band Look Up 24-25'!$H$7:$M$15,3,)),0)</f>
        <v>5.5E-2</v>
      </c>
      <c r="T22" s="120">
        <f t="shared" si="0"/>
        <v>0</v>
      </c>
      <c r="U22" s="143">
        <f t="shared" si="1"/>
        <v>0</v>
      </c>
      <c r="V22" s="121">
        <f t="shared" si="2"/>
        <v>0</v>
      </c>
      <c r="W22" s="143">
        <f t="shared" si="3"/>
        <v>0</v>
      </c>
      <c r="X22"/>
      <c r="Y22" s="122">
        <f t="shared" si="4"/>
        <v>0</v>
      </c>
      <c r="Z22" s="23"/>
      <c r="AA22" s="123">
        <f t="shared" si="5"/>
        <v>0</v>
      </c>
      <c r="AB22" s="24" t="b">
        <f t="shared" si="6"/>
        <v>0</v>
      </c>
      <c r="AC22" s="23"/>
      <c r="AD22" s="141"/>
    </row>
    <row r="23" spans="1:30" s="19" customFormat="1" ht="13.5" thickBot="1" x14ac:dyDescent="0.25">
      <c r="A23" s="153"/>
      <c r="B23" s="153"/>
      <c r="C23" s="162"/>
      <c r="D23" s="163"/>
      <c r="E23" s="161"/>
      <c r="F23" s="156"/>
      <c r="G23" s="161"/>
      <c r="H23" s="161"/>
      <c r="I23" s="161"/>
      <c r="J23" s="161"/>
      <c r="K23" s="161"/>
      <c r="L23" s="161"/>
      <c r="M23" s="161"/>
      <c r="N23" s="159"/>
      <c r="O23" s="160"/>
      <c r="P23" s="156"/>
      <c r="Q23" s="161"/>
      <c r="R23" s="37" t="str">
        <f>IFERROR(VLOOKUP(AA23,'Band Look Up 24-25'!$E$6:$F$15,2),0)</f>
        <v>Band 1</v>
      </c>
      <c r="S23" s="38">
        <f>IFERROR(IF(F23="",VLOOKUP(R23,'Band Look Up 24-25'!$A$7:$F$15,3),VLOOKUP(R23,'Band Look Up 24-25'!$H$7:$M$15,3,)),0)</f>
        <v>5.5E-2</v>
      </c>
      <c r="T23" s="120">
        <f t="shared" si="0"/>
        <v>0</v>
      </c>
      <c r="U23" s="143">
        <f t="shared" si="1"/>
        <v>0</v>
      </c>
      <c r="V23" s="121">
        <f t="shared" si="2"/>
        <v>0</v>
      </c>
      <c r="W23" s="143">
        <f t="shared" si="3"/>
        <v>0</v>
      </c>
      <c r="X23"/>
      <c r="Y23" s="122">
        <f t="shared" si="4"/>
        <v>0</v>
      </c>
      <c r="Z23" s="23"/>
      <c r="AA23" s="123">
        <f t="shared" si="5"/>
        <v>0</v>
      </c>
      <c r="AB23" s="24" t="b">
        <f t="shared" si="6"/>
        <v>0</v>
      </c>
      <c r="AC23" s="23"/>
      <c r="AD23" s="141"/>
    </row>
    <row r="24" spans="1:30" s="19" customFormat="1" ht="13.5" thickBot="1" x14ac:dyDescent="0.25">
      <c r="A24" s="153"/>
      <c r="B24" s="153"/>
      <c r="C24" s="162"/>
      <c r="D24" s="163"/>
      <c r="E24" s="161"/>
      <c r="F24" s="156"/>
      <c r="G24" s="161"/>
      <c r="H24" s="161"/>
      <c r="I24" s="161"/>
      <c r="J24" s="161"/>
      <c r="K24" s="161"/>
      <c r="L24" s="161"/>
      <c r="M24" s="161"/>
      <c r="N24" s="159"/>
      <c r="O24" s="160"/>
      <c r="P24" s="156"/>
      <c r="Q24" s="161"/>
      <c r="R24" s="37" t="str">
        <f>IFERROR(VLOOKUP(AA24,'Band Look Up 24-25'!$E$6:$F$15,2),0)</f>
        <v>Band 1</v>
      </c>
      <c r="S24" s="38">
        <f>IFERROR(IF(F24="",VLOOKUP(R24,'Band Look Up 24-25'!$A$7:$F$15,3),VLOOKUP(R24,'Band Look Up 24-25'!$H$7:$M$15,3,)),0)</f>
        <v>5.5E-2</v>
      </c>
      <c r="T24" s="120">
        <f t="shared" si="0"/>
        <v>0</v>
      </c>
      <c r="U24" s="143">
        <f t="shared" si="1"/>
        <v>0</v>
      </c>
      <c r="V24" s="121">
        <f t="shared" si="2"/>
        <v>0</v>
      </c>
      <c r="W24" s="143">
        <f t="shared" si="3"/>
        <v>0</v>
      </c>
      <c r="X24"/>
      <c r="Y24" s="122">
        <f t="shared" si="4"/>
        <v>0</v>
      </c>
      <c r="Z24" s="23"/>
      <c r="AA24" s="123">
        <f t="shared" si="5"/>
        <v>0</v>
      </c>
      <c r="AB24" s="24" t="b">
        <f t="shared" si="6"/>
        <v>0</v>
      </c>
      <c r="AC24" s="23"/>
      <c r="AD24" s="141"/>
    </row>
    <row r="25" spans="1:30" s="19" customFormat="1" ht="13.5" thickBot="1" x14ac:dyDescent="0.25">
      <c r="A25" s="153"/>
      <c r="B25" s="153"/>
      <c r="C25" s="154"/>
      <c r="D25" s="155"/>
      <c r="E25" s="161"/>
      <c r="F25" s="156"/>
      <c r="G25" s="161"/>
      <c r="H25" s="161"/>
      <c r="I25" s="161"/>
      <c r="J25" s="161"/>
      <c r="K25" s="161"/>
      <c r="L25" s="161"/>
      <c r="M25" s="161"/>
      <c r="N25" s="159"/>
      <c r="O25" s="160"/>
      <c r="P25" s="156"/>
      <c r="Q25" s="161"/>
      <c r="R25" s="37" t="str">
        <f>IFERROR(VLOOKUP(AA25,'Band Look Up 24-25'!$E$6:$F$15,2),0)</f>
        <v>Band 1</v>
      </c>
      <c r="S25" s="38">
        <f>IFERROR(IF(F25="",VLOOKUP(R25,'Band Look Up 24-25'!$A$7:$F$15,3),VLOOKUP(R25,'Band Look Up 24-25'!$H$7:$M$15,3,)),0)</f>
        <v>5.5E-2</v>
      </c>
      <c r="T25" s="120">
        <f t="shared" si="0"/>
        <v>0</v>
      </c>
      <c r="U25" s="143">
        <f t="shared" si="1"/>
        <v>0</v>
      </c>
      <c r="V25" s="121">
        <f t="shared" si="2"/>
        <v>0</v>
      </c>
      <c r="W25" s="143">
        <f t="shared" si="3"/>
        <v>0</v>
      </c>
      <c r="X25"/>
      <c r="Y25" s="122">
        <f t="shared" si="4"/>
        <v>0</v>
      </c>
      <c r="Z25" s="23"/>
      <c r="AA25" s="123">
        <f t="shared" si="5"/>
        <v>0</v>
      </c>
      <c r="AB25" s="24" t="b">
        <f t="shared" si="6"/>
        <v>0</v>
      </c>
      <c r="AC25" s="23"/>
      <c r="AD25" s="141"/>
    </row>
    <row r="26" spans="1:30" s="19" customFormat="1" ht="13.5" thickBot="1" x14ac:dyDescent="0.25">
      <c r="A26" s="153"/>
      <c r="B26" s="153"/>
      <c r="C26" s="154"/>
      <c r="D26" s="155"/>
      <c r="E26" s="161"/>
      <c r="F26" s="156"/>
      <c r="G26" s="161"/>
      <c r="H26" s="161"/>
      <c r="I26" s="161"/>
      <c r="J26" s="161"/>
      <c r="K26" s="161"/>
      <c r="L26" s="161"/>
      <c r="M26" s="161"/>
      <c r="N26" s="159"/>
      <c r="O26" s="160"/>
      <c r="P26" s="156"/>
      <c r="Q26" s="161"/>
      <c r="R26" s="37" t="str">
        <f>IFERROR(VLOOKUP(AA26,'Band Look Up 24-25'!$E$6:$F$15,2),0)</f>
        <v>Band 1</v>
      </c>
      <c r="S26" s="38">
        <f>IFERROR(IF(F26="",VLOOKUP(R26,'Band Look Up 24-25'!$A$7:$F$15,3),VLOOKUP(R26,'Band Look Up 24-25'!$H$7:$M$15,3,)),0)</f>
        <v>5.5E-2</v>
      </c>
      <c r="T26" s="120">
        <f t="shared" si="0"/>
        <v>0</v>
      </c>
      <c r="U26" s="143">
        <f t="shared" si="1"/>
        <v>0</v>
      </c>
      <c r="V26" s="121">
        <f t="shared" si="2"/>
        <v>0</v>
      </c>
      <c r="W26" s="143">
        <f t="shared" si="3"/>
        <v>0</v>
      </c>
      <c r="X26"/>
      <c r="Y26" s="122">
        <f t="shared" si="4"/>
        <v>0</v>
      </c>
      <c r="Z26" s="23"/>
      <c r="AA26" s="123">
        <f t="shared" si="5"/>
        <v>0</v>
      </c>
      <c r="AB26" s="24" t="b">
        <f t="shared" si="6"/>
        <v>0</v>
      </c>
      <c r="AC26" s="23"/>
      <c r="AD26" s="141"/>
    </row>
    <row r="27" spans="1:30" s="19" customFormat="1" ht="13.5" thickBot="1" x14ac:dyDescent="0.25">
      <c r="A27" s="153"/>
      <c r="B27" s="153"/>
      <c r="C27" s="162"/>
      <c r="D27" s="163"/>
      <c r="E27" s="161"/>
      <c r="F27" s="156"/>
      <c r="G27" s="161"/>
      <c r="H27" s="161"/>
      <c r="I27" s="161"/>
      <c r="J27" s="161"/>
      <c r="K27" s="161"/>
      <c r="L27" s="161"/>
      <c r="M27" s="161"/>
      <c r="N27" s="159"/>
      <c r="O27" s="160"/>
      <c r="P27" s="156"/>
      <c r="Q27" s="161"/>
      <c r="R27" s="37" t="str">
        <f>IFERROR(VLOOKUP(AA27,'Band Look Up 24-25'!$E$6:$F$15,2),0)</f>
        <v>Band 1</v>
      </c>
      <c r="S27" s="38">
        <f>IFERROR(IF(F27="",VLOOKUP(R27,'Band Look Up 24-25'!$A$7:$F$15,3),VLOOKUP(R27,'Band Look Up 24-25'!$H$7:$M$15,3,)),0)</f>
        <v>5.5E-2</v>
      </c>
      <c r="T27" s="120">
        <f t="shared" si="0"/>
        <v>0</v>
      </c>
      <c r="U27" s="143">
        <f t="shared" si="1"/>
        <v>0</v>
      </c>
      <c r="V27" s="121">
        <f t="shared" si="2"/>
        <v>0</v>
      </c>
      <c r="W27" s="143">
        <f t="shared" si="3"/>
        <v>0</v>
      </c>
      <c r="X27"/>
      <c r="Y27" s="122">
        <f t="shared" si="4"/>
        <v>0</v>
      </c>
      <c r="Z27" s="23"/>
      <c r="AA27" s="123">
        <f t="shared" si="5"/>
        <v>0</v>
      </c>
      <c r="AB27" s="24" t="b">
        <f t="shared" si="6"/>
        <v>0</v>
      </c>
      <c r="AC27" s="23"/>
      <c r="AD27" s="141"/>
    </row>
    <row r="28" spans="1:30" s="19" customFormat="1" ht="13.5" thickBot="1" x14ac:dyDescent="0.25">
      <c r="A28" s="153"/>
      <c r="B28" s="153"/>
      <c r="C28" s="162"/>
      <c r="D28" s="163"/>
      <c r="E28" s="161"/>
      <c r="F28" s="156"/>
      <c r="G28" s="161"/>
      <c r="H28" s="161"/>
      <c r="I28" s="161"/>
      <c r="J28" s="161"/>
      <c r="K28" s="161"/>
      <c r="L28" s="161"/>
      <c r="M28" s="161"/>
      <c r="N28" s="159"/>
      <c r="O28" s="160"/>
      <c r="P28" s="156"/>
      <c r="Q28" s="161"/>
      <c r="R28" s="37" t="str">
        <f>IFERROR(VLOOKUP(AA28,'Band Look Up 24-25'!$E$6:$F$15,2),0)</f>
        <v>Band 1</v>
      </c>
      <c r="S28" s="38">
        <f>IFERROR(IF(F28="",VLOOKUP(R28,'Band Look Up 24-25'!$A$7:$F$15,3),VLOOKUP(R28,'Band Look Up 24-25'!$H$7:$M$15,3,)),0)</f>
        <v>5.5E-2</v>
      </c>
      <c r="T28" s="120">
        <f t="shared" si="0"/>
        <v>0</v>
      </c>
      <c r="U28" s="143">
        <f t="shared" si="1"/>
        <v>0</v>
      </c>
      <c r="V28" s="121">
        <f t="shared" si="2"/>
        <v>0</v>
      </c>
      <c r="W28" s="143">
        <f t="shared" si="3"/>
        <v>0</v>
      </c>
      <c r="X28"/>
      <c r="Y28" s="122">
        <f t="shared" si="4"/>
        <v>0</v>
      </c>
      <c r="Z28" s="23"/>
      <c r="AA28" s="123">
        <f t="shared" si="5"/>
        <v>0</v>
      </c>
      <c r="AB28" s="24" t="b">
        <f t="shared" si="6"/>
        <v>0</v>
      </c>
      <c r="AC28" s="23"/>
      <c r="AD28" s="141"/>
    </row>
    <row r="29" spans="1:30" s="19" customFormat="1" ht="13.5" thickBot="1" x14ac:dyDescent="0.25">
      <c r="A29" s="153"/>
      <c r="B29" s="153"/>
      <c r="C29" s="162"/>
      <c r="D29" s="163"/>
      <c r="E29" s="161"/>
      <c r="F29" s="156"/>
      <c r="G29" s="161"/>
      <c r="H29" s="161"/>
      <c r="I29" s="161"/>
      <c r="J29" s="161"/>
      <c r="K29" s="161"/>
      <c r="L29" s="161"/>
      <c r="M29" s="161"/>
      <c r="N29" s="159"/>
      <c r="O29" s="160"/>
      <c r="P29" s="156"/>
      <c r="Q29" s="161"/>
      <c r="R29" s="37" t="str">
        <f>IFERROR(VLOOKUP(AA29,'Band Look Up 24-25'!$E$6:$F$15,2),0)</f>
        <v>Band 1</v>
      </c>
      <c r="S29" s="38">
        <f>IFERROR(IF(F29="",VLOOKUP(R29,'Band Look Up 24-25'!$A$7:$F$15,3),VLOOKUP(R29,'Band Look Up 24-25'!$H$7:$M$15,3,)),0)</f>
        <v>5.5E-2</v>
      </c>
      <c r="T29" s="120">
        <f t="shared" si="0"/>
        <v>0</v>
      </c>
      <c r="U29" s="143">
        <f t="shared" si="1"/>
        <v>0</v>
      </c>
      <c r="V29" s="121">
        <f t="shared" si="2"/>
        <v>0</v>
      </c>
      <c r="W29" s="143">
        <f t="shared" si="3"/>
        <v>0</v>
      </c>
      <c r="X29"/>
      <c r="Y29" s="122">
        <f t="shared" si="4"/>
        <v>0</v>
      </c>
      <c r="Z29" s="23"/>
      <c r="AA29" s="123">
        <f t="shared" si="5"/>
        <v>0</v>
      </c>
      <c r="AB29" s="24" t="b">
        <f t="shared" si="6"/>
        <v>0</v>
      </c>
      <c r="AC29" s="23"/>
      <c r="AD29" s="141"/>
    </row>
    <row r="30" spans="1:30" s="19" customFormat="1" ht="13.5" thickBot="1" x14ac:dyDescent="0.25">
      <c r="A30" s="153"/>
      <c r="B30" s="153"/>
      <c r="C30" s="162"/>
      <c r="D30" s="163"/>
      <c r="E30" s="161"/>
      <c r="F30" s="156"/>
      <c r="G30" s="161"/>
      <c r="H30" s="161"/>
      <c r="I30" s="161"/>
      <c r="J30" s="161"/>
      <c r="K30" s="161"/>
      <c r="L30" s="161"/>
      <c r="M30" s="161"/>
      <c r="N30" s="159"/>
      <c r="O30" s="160"/>
      <c r="P30" s="156"/>
      <c r="Q30" s="161"/>
      <c r="R30" s="37" t="str">
        <f>IFERROR(VLOOKUP(AA30,'Band Look Up 24-25'!$E$6:$F$15,2),0)</f>
        <v>Band 1</v>
      </c>
      <c r="S30" s="38">
        <f>IFERROR(IF(F30="",VLOOKUP(R30,'Band Look Up 24-25'!$A$7:$F$15,3),VLOOKUP(R30,'Band Look Up 24-25'!$H$7:$M$15,3,)),0)</f>
        <v>5.5E-2</v>
      </c>
      <c r="T30" s="120">
        <f t="shared" si="0"/>
        <v>0</v>
      </c>
      <c r="U30" s="143">
        <f t="shared" si="1"/>
        <v>0</v>
      </c>
      <c r="V30" s="121">
        <f t="shared" si="2"/>
        <v>0</v>
      </c>
      <c r="W30" s="143">
        <f t="shared" si="3"/>
        <v>0</v>
      </c>
      <c r="X30"/>
      <c r="Y30" s="122">
        <f t="shared" si="4"/>
        <v>0</v>
      </c>
      <c r="Z30" s="23"/>
      <c r="AA30" s="123">
        <f t="shared" si="5"/>
        <v>0</v>
      </c>
      <c r="AB30" s="24" t="b">
        <f t="shared" si="6"/>
        <v>0</v>
      </c>
      <c r="AC30" s="23"/>
      <c r="AD30" s="141"/>
    </row>
    <row r="31" spans="1:30" s="19" customFormat="1" ht="13.5" thickBot="1" x14ac:dyDescent="0.25">
      <c r="A31" s="153"/>
      <c r="B31" s="153"/>
      <c r="C31" s="162"/>
      <c r="D31" s="163"/>
      <c r="E31" s="161"/>
      <c r="F31" s="156"/>
      <c r="G31" s="161"/>
      <c r="H31" s="161"/>
      <c r="I31" s="161"/>
      <c r="J31" s="161"/>
      <c r="K31" s="161"/>
      <c r="L31" s="161"/>
      <c r="M31" s="161"/>
      <c r="N31" s="159"/>
      <c r="O31" s="160"/>
      <c r="P31" s="156"/>
      <c r="Q31" s="161"/>
      <c r="R31" s="37" t="str">
        <f>IFERROR(VLOOKUP(AA31,'Band Look Up 24-25'!$E$6:$F$15,2),0)</f>
        <v>Band 1</v>
      </c>
      <c r="S31" s="38">
        <f>IFERROR(IF(F31="",VLOOKUP(R31,'Band Look Up 24-25'!$A$7:$F$15,3),VLOOKUP(R31,'Band Look Up 24-25'!$H$7:$M$15,3,)),0)</f>
        <v>5.5E-2</v>
      </c>
      <c r="T31" s="120">
        <f t="shared" si="0"/>
        <v>0</v>
      </c>
      <c r="U31" s="143">
        <f t="shared" si="1"/>
        <v>0</v>
      </c>
      <c r="V31" s="121">
        <f t="shared" si="2"/>
        <v>0</v>
      </c>
      <c r="W31" s="143">
        <f t="shared" si="3"/>
        <v>0</v>
      </c>
      <c r="X31"/>
      <c r="Y31" s="122">
        <f t="shared" si="4"/>
        <v>0</v>
      </c>
      <c r="Z31" s="23"/>
      <c r="AA31" s="123">
        <f t="shared" si="5"/>
        <v>0</v>
      </c>
      <c r="AB31" s="24" t="b">
        <f t="shared" si="6"/>
        <v>0</v>
      </c>
      <c r="AC31" s="23"/>
      <c r="AD31" s="141"/>
    </row>
    <row r="32" spans="1:30" s="19" customFormat="1" ht="13.5" customHeight="1" thickBot="1" x14ac:dyDescent="0.25">
      <c r="A32" s="153"/>
      <c r="B32" s="153"/>
      <c r="C32" s="162"/>
      <c r="D32" s="163"/>
      <c r="E32" s="161"/>
      <c r="F32" s="156"/>
      <c r="G32" s="161"/>
      <c r="H32" s="161"/>
      <c r="I32" s="161"/>
      <c r="J32" s="161"/>
      <c r="K32" s="161"/>
      <c r="L32" s="161"/>
      <c r="M32" s="161"/>
      <c r="N32" s="159"/>
      <c r="O32" s="160"/>
      <c r="P32" s="156"/>
      <c r="Q32" s="161"/>
      <c r="R32" s="37" t="str">
        <f>IFERROR(VLOOKUP(AA32,'Band Look Up 24-25'!$E$6:$F$15,2),0)</f>
        <v>Band 1</v>
      </c>
      <c r="S32" s="38">
        <f>IFERROR(IF(F32="",VLOOKUP(R32,'Band Look Up 24-25'!$A$7:$F$15,3),VLOOKUP(R32,'Band Look Up 24-25'!$H$7:$M$15,3,)),0)</f>
        <v>5.5E-2</v>
      </c>
      <c r="T32" s="120">
        <f t="shared" si="0"/>
        <v>0</v>
      </c>
      <c r="U32" s="143">
        <f t="shared" si="1"/>
        <v>0</v>
      </c>
      <c r="V32" s="121">
        <f t="shared" si="2"/>
        <v>0</v>
      </c>
      <c r="W32" s="143">
        <f t="shared" si="3"/>
        <v>0</v>
      </c>
      <c r="X32"/>
      <c r="Y32" s="122">
        <f t="shared" si="4"/>
        <v>0</v>
      </c>
      <c r="Z32" s="23"/>
      <c r="AA32" s="123">
        <f t="shared" si="5"/>
        <v>0</v>
      </c>
      <c r="AB32" s="24" t="b">
        <f t="shared" si="6"/>
        <v>0</v>
      </c>
      <c r="AC32" s="23"/>
      <c r="AD32" s="141"/>
    </row>
    <row r="33" spans="1:30" s="19" customFormat="1" ht="13.5" thickBot="1" x14ac:dyDescent="0.25">
      <c r="A33" s="153"/>
      <c r="B33" s="153"/>
      <c r="C33" s="162"/>
      <c r="D33" s="163"/>
      <c r="E33" s="161"/>
      <c r="F33" s="156"/>
      <c r="G33" s="161"/>
      <c r="H33" s="161"/>
      <c r="I33" s="161"/>
      <c r="J33" s="161"/>
      <c r="K33" s="161"/>
      <c r="L33" s="161"/>
      <c r="M33" s="161"/>
      <c r="N33" s="159"/>
      <c r="O33" s="160"/>
      <c r="P33" s="156"/>
      <c r="Q33" s="161"/>
      <c r="R33" s="37" t="str">
        <f>IFERROR(VLOOKUP(AA33,'Band Look Up 24-25'!$E$6:$F$15,2),0)</f>
        <v>Band 1</v>
      </c>
      <c r="S33" s="38">
        <f>IFERROR(IF(F33="",VLOOKUP(R33,'Band Look Up 24-25'!$A$7:$F$15,3),VLOOKUP(R33,'Band Look Up 24-25'!$H$7:$M$15,3,)),0)</f>
        <v>5.5E-2</v>
      </c>
      <c r="T33" s="120">
        <f t="shared" si="0"/>
        <v>0</v>
      </c>
      <c r="U33" s="143">
        <f t="shared" si="1"/>
        <v>0</v>
      </c>
      <c r="V33" s="121">
        <f t="shared" si="2"/>
        <v>0</v>
      </c>
      <c r="W33" s="143">
        <f t="shared" si="3"/>
        <v>0</v>
      </c>
      <c r="X33"/>
      <c r="Y33" s="122">
        <f t="shared" si="4"/>
        <v>0</v>
      </c>
      <c r="Z33" s="23"/>
      <c r="AA33" s="123">
        <f t="shared" si="5"/>
        <v>0</v>
      </c>
      <c r="AB33" s="24" t="b">
        <f t="shared" si="6"/>
        <v>0</v>
      </c>
      <c r="AC33" s="23"/>
      <c r="AD33" s="141"/>
    </row>
    <row r="34" spans="1:30" s="19" customFormat="1" ht="13.5" thickBot="1" x14ac:dyDescent="0.25">
      <c r="A34" s="153"/>
      <c r="B34" s="153"/>
      <c r="C34" s="162"/>
      <c r="D34" s="163"/>
      <c r="E34" s="161"/>
      <c r="F34" s="156"/>
      <c r="G34" s="161"/>
      <c r="H34" s="161"/>
      <c r="I34" s="161"/>
      <c r="J34" s="161"/>
      <c r="K34" s="161"/>
      <c r="L34" s="161"/>
      <c r="M34" s="161"/>
      <c r="N34" s="159"/>
      <c r="O34" s="160"/>
      <c r="P34" s="156"/>
      <c r="Q34" s="161"/>
      <c r="R34" s="37" t="str">
        <f>IFERROR(VLOOKUP(AA34,'Band Look Up 24-25'!$E$6:$F$15,2),0)</f>
        <v>Band 1</v>
      </c>
      <c r="S34" s="38">
        <f>IFERROR(IF(F34="",VLOOKUP(R34,'Band Look Up 24-25'!$A$7:$F$15,3),VLOOKUP(R34,'Band Look Up 24-25'!$H$7:$M$15,3,)),0)</f>
        <v>5.5E-2</v>
      </c>
      <c r="T34" s="120">
        <f t="shared" si="0"/>
        <v>0</v>
      </c>
      <c r="U34" s="143">
        <f t="shared" si="1"/>
        <v>0</v>
      </c>
      <c r="V34" s="121">
        <f t="shared" si="2"/>
        <v>0</v>
      </c>
      <c r="W34" s="143">
        <f t="shared" si="3"/>
        <v>0</v>
      </c>
      <c r="X34"/>
      <c r="Y34" s="122">
        <f t="shared" si="4"/>
        <v>0</v>
      </c>
      <c r="Z34" s="23"/>
      <c r="AA34" s="123">
        <f t="shared" si="5"/>
        <v>0</v>
      </c>
      <c r="AB34" s="24" t="b">
        <f t="shared" si="6"/>
        <v>0</v>
      </c>
      <c r="AC34" s="23"/>
      <c r="AD34" s="141"/>
    </row>
    <row r="35" spans="1:30" s="19" customFormat="1" ht="13.5" thickBot="1" x14ac:dyDescent="0.25">
      <c r="A35" s="153"/>
      <c r="B35" s="153"/>
      <c r="C35" s="162"/>
      <c r="D35" s="163"/>
      <c r="E35" s="161"/>
      <c r="F35" s="156"/>
      <c r="G35" s="161"/>
      <c r="H35" s="161"/>
      <c r="I35" s="161"/>
      <c r="J35" s="161"/>
      <c r="K35" s="161"/>
      <c r="L35" s="161"/>
      <c r="M35" s="161"/>
      <c r="N35" s="159"/>
      <c r="O35" s="160"/>
      <c r="P35" s="156"/>
      <c r="Q35" s="161"/>
      <c r="R35" s="37" t="str">
        <f>IFERROR(VLOOKUP(AA35,'Band Look Up 24-25'!$E$6:$F$15,2),0)</f>
        <v>Band 1</v>
      </c>
      <c r="S35" s="38">
        <f>IFERROR(IF(F35="",VLOOKUP(R35,'Band Look Up 24-25'!$A$7:$F$15,3),VLOOKUP(R35,'Band Look Up 24-25'!$H$7:$M$15,3,)),0)</f>
        <v>5.5E-2</v>
      </c>
      <c r="T35" s="120">
        <f t="shared" si="0"/>
        <v>0</v>
      </c>
      <c r="U35" s="143">
        <f t="shared" si="1"/>
        <v>0</v>
      </c>
      <c r="V35" s="121">
        <f t="shared" si="2"/>
        <v>0</v>
      </c>
      <c r="W35" s="143">
        <f t="shared" si="3"/>
        <v>0</v>
      </c>
      <c r="X35"/>
      <c r="Y35" s="122">
        <f t="shared" si="4"/>
        <v>0</v>
      </c>
      <c r="Z35" s="23"/>
      <c r="AA35" s="123">
        <f t="shared" si="5"/>
        <v>0</v>
      </c>
      <c r="AB35" s="24" t="b">
        <f t="shared" si="6"/>
        <v>0</v>
      </c>
      <c r="AC35" s="23"/>
      <c r="AD35" s="141"/>
    </row>
    <row r="36" spans="1:30" s="19" customFormat="1" ht="13.5" thickBot="1" x14ac:dyDescent="0.25">
      <c r="A36" s="153"/>
      <c r="B36" s="153"/>
      <c r="C36" s="162"/>
      <c r="D36" s="163"/>
      <c r="E36" s="161"/>
      <c r="F36" s="156"/>
      <c r="G36" s="161"/>
      <c r="H36" s="161"/>
      <c r="I36" s="161"/>
      <c r="J36" s="161"/>
      <c r="K36" s="161"/>
      <c r="L36" s="161"/>
      <c r="M36" s="161"/>
      <c r="N36" s="159"/>
      <c r="O36" s="160"/>
      <c r="P36" s="156"/>
      <c r="Q36" s="161"/>
      <c r="R36" s="37" t="str">
        <f>IFERROR(VLOOKUP(AA36,'Band Look Up 24-25'!$E$6:$F$15,2),0)</f>
        <v>Band 1</v>
      </c>
      <c r="S36" s="38">
        <f>IFERROR(IF(F36="",VLOOKUP(R36,'Band Look Up 24-25'!$A$7:$F$15,3),VLOOKUP(R36,'Band Look Up 24-25'!$H$7:$M$15,3,)),0)</f>
        <v>5.5E-2</v>
      </c>
      <c r="T36" s="120">
        <f t="shared" si="0"/>
        <v>0</v>
      </c>
      <c r="U36" s="143">
        <f t="shared" si="1"/>
        <v>0</v>
      </c>
      <c r="V36" s="121">
        <f t="shared" si="2"/>
        <v>0</v>
      </c>
      <c r="W36" s="143">
        <f t="shared" si="3"/>
        <v>0</v>
      </c>
      <c r="X36"/>
      <c r="Y36" s="122">
        <f t="shared" si="4"/>
        <v>0</v>
      </c>
      <c r="Z36" s="23"/>
      <c r="AA36" s="123">
        <f t="shared" si="5"/>
        <v>0</v>
      </c>
      <c r="AB36" s="24" t="b">
        <f t="shared" si="6"/>
        <v>0</v>
      </c>
      <c r="AC36" s="23"/>
      <c r="AD36" s="141"/>
    </row>
    <row r="37" spans="1:30" s="19" customFormat="1" ht="13.5" thickBot="1" x14ac:dyDescent="0.25">
      <c r="A37" s="153"/>
      <c r="B37" s="153"/>
      <c r="C37" s="154"/>
      <c r="D37" s="155"/>
      <c r="E37" s="161"/>
      <c r="F37" s="156"/>
      <c r="G37" s="161"/>
      <c r="H37" s="161"/>
      <c r="I37" s="161"/>
      <c r="J37" s="161"/>
      <c r="K37" s="161"/>
      <c r="L37" s="161"/>
      <c r="M37" s="161"/>
      <c r="N37" s="159"/>
      <c r="O37" s="160"/>
      <c r="P37" s="156"/>
      <c r="Q37" s="161"/>
      <c r="R37" s="37" t="str">
        <f>IFERROR(VLOOKUP(AA37,'Band Look Up 24-25'!$E$6:$F$15,2),0)</f>
        <v>Band 1</v>
      </c>
      <c r="S37" s="38">
        <f>IFERROR(IF(F37="",VLOOKUP(R37,'Band Look Up 24-25'!$A$7:$F$15,3),VLOOKUP(R37,'Band Look Up 24-25'!$H$7:$M$15,3,)),0)</f>
        <v>5.5E-2</v>
      </c>
      <c r="T37" s="120">
        <f t="shared" ref="T37:T44" si="7">IF(E37="",F37*$N$2,E37*$N$2)</f>
        <v>0</v>
      </c>
      <c r="U37" s="143">
        <f t="shared" ref="U37:U44" si="8">+P37-T37</f>
        <v>0</v>
      </c>
      <c r="V37" s="121">
        <f t="shared" ref="V37:V44" si="9">IF(F37="",ROUND(((E37)*S37),2),ROUND(((F37)*S37),2))</f>
        <v>0</v>
      </c>
      <c r="W37" s="143">
        <f t="shared" ref="W37:W44" si="10">IF(G37="",H37-V37,G37-V37)</f>
        <v>0</v>
      </c>
      <c r="X37"/>
      <c r="Y37" s="122">
        <f t="shared" ref="Y37:Y44" si="11">+I37+T37+V37-Q37</f>
        <v>0</v>
      </c>
      <c r="Z37" s="23"/>
      <c r="AA37" s="123">
        <f t="shared" ref="AA37:AA45" si="12">IF(F37="",E37*12,F37*12)</f>
        <v>0</v>
      </c>
      <c r="AB37" s="24" t="b">
        <f t="shared" si="6"/>
        <v>0</v>
      </c>
      <c r="AC37" s="23"/>
      <c r="AD37" s="141"/>
    </row>
    <row r="38" spans="1:30" s="19" customFormat="1" ht="13.5" thickBot="1" x14ac:dyDescent="0.25">
      <c r="A38" s="153"/>
      <c r="B38" s="153"/>
      <c r="C38" s="154"/>
      <c r="D38" s="155"/>
      <c r="E38" s="161"/>
      <c r="F38" s="156"/>
      <c r="G38" s="161"/>
      <c r="H38" s="161"/>
      <c r="I38" s="161"/>
      <c r="J38" s="161"/>
      <c r="K38" s="161"/>
      <c r="L38" s="161"/>
      <c r="M38" s="161"/>
      <c r="N38" s="159"/>
      <c r="O38" s="160"/>
      <c r="P38" s="156"/>
      <c r="Q38" s="161"/>
      <c r="R38" s="37" t="str">
        <f>IFERROR(VLOOKUP(AA38,'Band Look Up 24-25'!$E$6:$F$15,2),0)</f>
        <v>Band 1</v>
      </c>
      <c r="S38" s="38">
        <f>IFERROR(IF(F38="",VLOOKUP(R38,'Band Look Up 24-25'!$A$7:$F$15,3),VLOOKUP(R38,'Band Look Up 24-25'!$H$7:$M$15,3,)),0)</f>
        <v>5.5E-2</v>
      </c>
      <c r="T38" s="120">
        <f t="shared" si="7"/>
        <v>0</v>
      </c>
      <c r="U38" s="143">
        <f t="shared" si="8"/>
        <v>0</v>
      </c>
      <c r="V38" s="121">
        <f t="shared" si="9"/>
        <v>0</v>
      </c>
      <c r="W38" s="143">
        <f t="shared" si="10"/>
        <v>0</v>
      </c>
      <c r="X38"/>
      <c r="Y38" s="122">
        <f t="shared" si="11"/>
        <v>0</v>
      </c>
      <c r="Z38" s="23"/>
      <c r="AA38" s="123">
        <f t="shared" si="12"/>
        <v>0</v>
      </c>
      <c r="AB38" s="24" t="b">
        <f t="shared" si="6"/>
        <v>0</v>
      </c>
      <c r="AC38" s="23"/>
      <c r="AD38" s="141"/>
    </row>
    <row r="39" spans="1:30" s="19" customFormat="1" ht="13.5" thickBot="1" x14ac:dyDescent="0.25">
      <c r="A39" s="153"/>
      <c r="B39" s="153"/>
      <c r="C39" s="162"/>
      <c r="D39" s="163"/>
      <c r="E39" s="161"/>
      <c r="F39" s="156"/>
      <c r="G39" s="161"/>
      <c r="H39" s="161"/>
      <c r="I39" s="161"/>
      <c r="J39" s="161"/>
      <c r="K39" s="161"/>
      <c r="L39" s="161"/>
      <c r="M39" s="161"/>
      <c r="N39" s="159"/>
      <c r="O39" s="160"/>
      <c r="P39" s="156"/>
      <c r="Q39" s="161"/>
      <c r="R39" s="37" t="str">
        <f>IFERROR(VLOOKUP(AA39,'Band Look Up 24-25'!$E$6:$F$15,2),0)</f>
        <v>Band 1</v>
      </c>
      <c r="S39" s="38">
        <f>IFERROR(IF(F39="",VLOOKUP(R39,'Band Look Up 24-25'!$A$7:$F$15,3),VLOOKUP(R39,'Band Look Up 24-25'!$H$7:$M$15,3,)),0)</f>
        <v>5.5E-2</v>
      </c>
      <c r="T39" s="120">
        <f t="shared" si="7"/>
        <v>0</v>
      </c>
      <c r="U39" s="143">
        <f t="shared" si="8"/>
        <v>0</v>
      </c>
      <c r="V39" s="121">
        <f t="shared" si="9"/>
        <v>0</v>
      </c>
      <c r="W39" s="143">
        <f t="shared" si="10"/>
        <v>0</v>
      </c>
      <c r="X39"/>
      <c r="Y39" s="122">
        <f t="shared" si="11"/>
        <v>0</v>
      </c>
      <c r="Z39" s="23"/>
      <c r="AA39" s="123">
        <f t="shared" si="12"/>
        <v>0</v>
      </c>
      <c r="AB39" s="24" t="b">
        <f t="shared" si="6"/>
        <v>0</v>
      </c>
      <c r="AC39" s="23"/>
      <c r="AD39" s="141"/>
    </row>
    <row r="40" spans="1:30" s="19" customFormat="1" ht="13.5" thickBot="1" x14ac:dyDescent="0.25">
      <c r="A40" s="153"/>
      <c r="B40" s="153"/>
      <c r="C40" s="162"/>
      <c r="D40" s="163"/>
      <c r="E40" s="161"/>
      <c r="F40" s="156"/>
      <c r="G40" s="161"/>
      <c r="H40" s="161"/>
      <c r="I40" s="161"/>
      <c r="J40" s="161"/>
      <c r="K40" s="161"/>
      <c r="L40" s="161"/>
      <c r="M40" s="161"/>
      <c r="N40" s="159"/>
      <c r="O40" s="160"/>
      <c r="P40" s="156"/>
      <c r="Q40" s="161"/>
      <c r="R40" s="37" t="str">
        <f>IFERROR(VLOOKUP(AA40,'Band Look Up 24-25'!$E$6:$F$15,2),0)</f>
        <v>Band 1</v>
      </c>
      <c r="S40" s="38">
        <f>IFERROR(IF(F40="",VLOOKUP(R40,'Band Look Up 24-25'!$A$7:$F$15,3),VLOOKUP(R40,'Band Look Up 24-25'!$H$7:$M$15,3,)),0)</f>
        <v>5.5E-2</v>
      </c>
      <c r="T40" s="120">
        <f t="shared" si="7"/>
        <v>0</v>
      </c>
      <c r="U40" s="143">
        <f t="shared" si="8"/>
        <v>0</v>
      </c>
      <c r="V40" s="121">
        <f t="shared" si="9"/>
        <v>0</v>
      </c>
      <c r="W40" s="143">
        <f t="shared" si="10"/>
        <v>0</v>
      </c>
      <c r="X40"/>
      <c r="Y40" s="122">
        <f t="shared" si="11"/>
        <v>0</v>
      </c>
      <c r="Z40" s="23"/>
      <c r="AA40" s="123">
        <f t="shared" si="12"/>
        <v>0</v>
      </c>
      <c r="AB40" s="24" t="b">
        <f t="shared" si="6"/>
        <v>0</v>
      </c>
      <c r="AC40" s="23"/>
      <c r="AD40" s="141"/>
    </row>
    <row r="41" spans="1:30" s="19" customFormat="1" ht="13.5" thickBot="1" x14ac:dyDescent="0.25">
      <c r="A41" s="153"/>
      <c r="B41" s="153"/>
      <c r="C41" s="162"/>
      <c r="D41" s="163"/>
      <c r="E41" s="161"/>
      <c r="F41" s="156"/>
      <c r="G41" s="161"/>
      <c r="H41" s="161"/>
      <c r="I41" s="161"/>
      <c r="J41" s="161"/>
      <c r="K41" s="161"/>
      <c r="L41" s="161"/>
      <c r="M41" s="161"/>
      <c r="N41" s="159"/>
      <c r="O41" s="160"/>
      <c r="P41" s="156"/>
      <c r="Q41" s="161"/>
      <c r="R41" s="37" t="str">
        <f>IFERROR(VLOOKUP(AA41,'Band Look Up 24-25'!$E$6:$F$15,2),0)</f>
        <v>Band 1</v>
      </c>
      <c r="S41" s="38">
        <f>IFERROR(IF(F41="",VLOOKUP(R41,'Band Look Up 24-25'!$A$7:$F$15,3),VLOOKUP(R41,'Band Look Up 24-25'!$H$7:$M$15,3,)),0)</f>
        <v>5.5E-2</v>
      </c>
      <c r="T41" s="120">
        <f t="shared" si="7"/>
        <v>0</v>
      </c>
      <c r="U41" s="143">
        <f t="shared" si="8"/>
        <v>0</v>
      </c>
      <c r="V41" s="121">
        <f t="shared" si="9"/>
        <v>0</v>
      </c>
      <c r="W41" s="143">
        <f t="shared" si="10"/>
        <v>0</v>
      </c>
      <c r="X41"/>
      <c r="Y41" s="122">
        <f t="shared" si="11"/>
        <v>0</v>
      </c>
      <c r="Z41" s="23"/>
      <c r="AA41" s="123">
        <f t="shared" si="12"/>
        <v>0</v>
      </c>
      <c r="AB41" s="24" t="b">
        <f t="shared" si="6"/>
        <v>0</v>
      </c>
      <c r="AC41" s="23"/>
      <c r="AD41" s="141"/>
    </row>
    <row r="42" spans="1:30" s="19" customFormat="1" ht="13.5" thickBot="1" x14ac:dyDescent="0.25">
      <c r="A42" s="153"/>
      <c r="B42" s="153"/>
      <c r="C42" s="162"/>
      <c r="D42" s="163"/>
      <c r="E42" s="161"/>
      <c r="F42" s="156"/>
      <c r="G42" s="161"/>
      <c r="H42" s="161"/>
      <c r="I42" s="161"/>
      <c r="J42" s="161"/>
      <c r="K42" s="161"/>
      <c r="L42" s="161"/>
      <c r="M42" s="161"/>
      <c r="N42" s="159"/>
      <c r="O42" s="160"/>
      <c r="P42" s="156"/>
      <c r="Q42" s="161"/>
      <c r="R42" s="37" t="str">
        <f>IFERROR(VLOOKUP(AA42,'Band Look Up 24-25'!$E$6:$F$15,2),0)</f>
        <v>Band 1</v>
      </c>
      <c r="S42" s="38">
        <f>IFERROR(IF(F42="",VLOOKUP(R42,'Band Look Up 24-25'!$A$7:$F$15,3),VLOOKUP(R42,'Band Look Up 24-25'!$H$7:$M$15,3,)),0)</f>
        <v>5.5E-2</v>
      </c>
      <c r="T42" s="120">
        <f t="shared" si="7"/>
        <v>0</v>
      </c>
      <c r="U42" s="143">
        <f t="shared" si="8"/>
        <v>0</v>
      </c>
      <c r="V42" s="121">
        <f t="shared" si="9"/>
        <v>0</v>
      </c>
      <c r="W42" s="143">
        <f t="shared" si="10"/>
        <v>0</v>
      </c>
      <c r="X42"/>
      <c r="Y42" s="122">
        <f t="shared" si="11"/>
        <v>0</v>
      </c>
      <c r="Z42" s="23"/>
      <c r="AA42" s="123">
        <f t="shared" si="12"/>
        <v>0</v>
      </c>
      <c r="AB42" s="24" t="b">
        <f t="shared" si="6"/>
        <v>0</v>
      </c>
      <c r="AC42" s="23"/>
      <c r="AD42" s="141"/>
    </row>
    <row r="43" spans="1:30" s="19" customFormat="1" ht="13.5" thickBot="1" x14ac:dyDescent="0.25">
      <c r="A43" s="153"/>
      <c r="B43" s="153"/>
      <c r="C43" s="162"/>
      <c r="D43" s="163"/>
      <c r="E43" s="161"/>
      <c r="F43" s="156"/>
      <c r="G43" s="161"/>
      <c r="H43" s="161"/>
      <c r="I43" s="161"/>
      <c r="J43" s="161"/>
      <c r="K43" s="161"/>
      <c r="L43" s="161"/>
      <c r="M43" s="161"/>
      <c r="N43" s="159"/>
      <c r="O43" s="160"/>
      <c r="P43" s="156"/>
      <c r="Q43" s="161"/>
      <c r="R43" s="37" t="str">
        <f>IFERROR(VLOOKUP(AA43,'Band Look Up 24-25'!$E$6:$F$15,2),0)</f>
        <v>Band 1</v>
      </c>
      <c r="S43" s="38">
        <f>IFERROR(IF(F43="",VLOOKUP(R43,'Band Look Up 24-25'!$A$7:$F$15,3),VLOOKUP(R43,'Band Look Up 24-25'!$H$7:$M$15,3,)),0)</f>
        <v>5.5E-2</v>
      </c>
      <c r="T43" s="120">
        <f t="shared" si="7"/>
        <v>0</v>
      </c>
      <c r="U43" s="143">
        <f t="shared" si="8"/>
        <v>0</v>
      </c>
      <c r="V43" s="121">
        <f t="shared" si="9"/>
        <v>0</v>
      </c>
      <c r="W43" s="143">
        <f t="shared" si="10"/>
        <v>0</v>
      </c>
      <c r="X43"/>
      <c r="Y43" s="122">
        <f t="shared" si="11"/>
        <v>0</v>
      </c>
      <c r="Z43" s="23"/>
      <c r="AA43" s="123">
        <f t="shared" si="12"/>
        <v>0</v>
      </c>
      <c r="AB43" s="24" t="b">
        <f t="shared" si="6"/>
        <v>0</v>
      </c>
      <c r="AC43" s="23"/>
      <c r="AD43" s="141"/>
    </row>
    <row r="44" spans="1:30" s="19" customFormat="1" ht="13.5" customHeight="1" thickBot="1" x14ac:dyDescent="0.25">
      <c r="A44" s="153"/>
      <c r="B44" s="153"/>
      <c r="C44" s="162"/>
      <c r="D44" s="163"/>
      <c r="E44" s="161"/>
      <c r="F44" s="156"/>
      <c r="G44" s="161"/>
      <c r="H44" s="161"/>
      <c r="I44" s="161"/>
      <c r="J44" s="161"/>
      <c r="K44" s="161"/>
      <c r="L44" s="161"/>
      <c r="M44" s="161"/>
      <c r="N44" s="159"/>
      <c r="O44" s="160"/>
      <c r="P44" s="156"/>
      <c r="Q44" s="161"/>
      <c r="R44" s="37" t="str">
        <f>IFERROR(VLOOKUP(AA44,'Band Look Up 24-25'!$E$6:$F$15,2),0)</f>
        <v>Band 1</v>
      </c>
      <c r="S44" s="38">
        <f>IFERROR(IF(F44="",VLOOKUP(R44,'Band Look Up 24-25'!$A$7:$F$15,3),VLOOKUP(R44,'Band Look Up 24-25'!$H$7:$M$15,3,)),0)</f>
        <v>5.5E-2</v>
      </c>
      <c r="T44" s="120">
        <f t="shared" si="7"/>
        <v>0</v>
      </c>
      <c r="U44" s="143">
        <f t="shared" si="8"/>
        <v>0</v>
      </c>
      <c r="V44" s="121">
        <f t="shared" si="9"/>
        <v>0</v>
      </c>
      <c r="W44" s="143">
        <f t="shared" si="10"/>
        <v>0</v>
      </c>
      <c r="X44"/>
      <c r="Y44" s="122">
        <f t="shared" si="11"/>
        <v>0</v>
      </c>
      <c r="Z44" s="23"/>
      <c r="AA44" s="123">
        <f t="shared" si="12"/>
        <v>0</v>
      </c>
      <c r="AB44" s="24" t="b">
        <f t="shared" si="6"/>
        <v>0</v>
      </c>
      <c r="AC44" s="23"/>
      <c r="AD44" s="141"/>
    </row>
    <row r="45" spans="1:30" s="19" customFormat="1" ht="13.5" thickBot="1" x14ac:dyDescent="0.25">
      <c r="A45" s="153"/>
      <c r="B45" s="153"/>
      <c r="C45" s="162"/>
      <c r="D45" s="163"/>
      <c r="E45" s="161"/>
      <c r="F45" s="156"/>
      <c r="G45" s="161"/>
      <c r="H45" s="161"/>
      <c r="I45" s="161"/>
      <c r="J45" s="161"/>
      <c r="K45" s="161"/>
      <c r="L45" s="161"/>
      <c r="M45" s="161"/>
      <c r="N45" s="159"/>
      <c r="O45" s="160"/>
      <c r="P45" s="156"/>
      <c r="Q45" s="161"/>
      <c r="R45" s="37" t="str">
        <f>IFERROR(VLOOKUP(AA45,'Band Look Up 24-25'!$E$6:$F$15,2),0)</f>
        <v>Band 1</v>
      </c>
      <c r="S45" s="38">
        <f>IFERROR(IF(F45="",VLOOKUP(R45,'Band Look Up 24-25'!$A$7:$F$15,3),VLOOKUP(R45,'Band Look Up 24-25'!$H$7:$M$15,3,)),0)</f>
        <v>5.5E-2</v>
      </c>
      <c r="T45" s="120">
        <f t="shared" ref="T45:T96" si="13">IF(E45="",F45*$N$2,E45*$N$2)</f>
        <v>0</v>
      </c>
      <c r="U45" s="143">
        <f t="shared" ref="U45:U96" si="14">+P45-T45</f>
        <v>0</v>
      </c>
      <c r="V45" s="121">
        <f t="shared" ref="V45:V96" si="15">IF(F45="",ROUND(((E45)*S45),2),ROUND(((F45)*S45),2))</f>
        <v>0</v>
      </c>
      <c r="W45" s="143">
        <f t="shared" ref="W45:W96" si="16">IF(G45="",H45-V45,G45-V45)</f>
        <v>0</v>
      </c>
      <c r="X45"/>
      <c r="Y45" s="122">
        <f t="shared" ref="Y45:Y96" si="17">+I45+T45+V45-Q45</f>
        <v>0</v>
      </c>
      <c r="Z45" s="23"/>
      <c r="AA45" s="123">
        <f t="shared" si="12"/>
        <v>0</v>
      </c>
      <c r="AB45" s="24" t="b">
        <f t="shared" si="6"/>
        <v>0</v>
      </c>
      <c r="AC45" s="23"/>
      <c r="AD45" s="141"/>
    </row>
    <row r="46" spans="1:30" s="19" customFormat="1" ht="13.5" thickBot="1" x14ac:dyDescent="0.25">
      <c r="A46" s="153"/>
      <c r="B46" s="153"/>
      <c r="C46" s="162"/>
      <c r="D46" s="163"/>
      <c r="E46" s="161"/>
      <c r="F46" s="156"/>
      <c r="G46" s="161"/>
      <c r="H46" s="161"/>
      <c r="I46" s="161"/>
      <c r="J46" s="161"/>
      <c r="K46" s="161"/>
      <c r="L46" s="161"/>
      <c r="M46" s="161"/>
      <c r="N46" s="159"/>
      <c r="O46" s="160"/>
      <c r="P46" s="156"/>
      <c r="Q46" s="161"/>
      <c r="R46" s="37" t="str">
        <f>IFERROR(VLOOKUP(AA46,'Band Look Up 24-25'!$E$6:$F$15,2),0)</f>
        <v>Band 1</v>
      </c>
      <c r="S46" s="38">
        <f>IFERROR(IF(F46="",VLOOKUP(R46,'Band Look Up 24-25'!$A$7:$F$15,3),VLOOKUP(R46,'Band Look Up 24-25'!$H$7:$M$15,3,)),0)</f>
        <v>5.5E-2</v>
      </c>
      <c r="T46" s="120">
        <f t="shared" si="13"/>
        <v>0</v>
      </c>
      <c r="U46" s="143">
        <f t="shared" si="14"/>
        <v>0</v>
      </c>
      <c r="V46" s="121">
        <f t="shared" si="15"/>
        <v>0</v>
      </c>
      <c r="W46" s="143">
        <f t="shared" si="16"/>
        <v>0</v>
      </c>
      <c r="X46"/>
      <c r="Y46" s="122">
        <f t="shared" si="17"/>
        <v>0</v>
      </c>
      <c r="Z46" s="23"/>
      <c r="AA46" s="123">
        <f t="shared" ref="AA46:AA96" si="18">IF(F46="",E46*12,F46*12)</f>
        <v>0</v>
      </c>
      <c r="AB46" s="24" t="b">
        <f t="shared" si="6"/>
        <v>0</v>
      </c>
      <c r="AC46" s="23"/>
      <c r="AD46" s="141"/>
    </row>
    <row r="47" spans="1:30" s="19" customFormat="1" ht="13.5" thickBot="1" x14ac:dyDescent="0.25">
      <c r="A47" s="153"/>
      <c r="B47" s="153"/>
      <c r="C47" s="162"/>
      <c r="D47" s="163"/>
      <c r="E47" s="161"/>
      <c r="F47" s="156"/>
      <c r="G47" s="161"/>
      <c r="H47" s="161"/>
      <c r="I47" s="161"/>
      <c r="J47" s="161"/>
      <c r="K47" s="161"/>
      <c r="L47" s="161"/>
      <c r="M47" s="161"/>
      <c r="N47" s="159"/>
      <c r="O47" s="160"/>
      <c r="P47" s="156"/>
      <c r="Q47" s="161"/>
      <c r="R47" s="37" t="str">
        <f>IFERROR(VLOOKUP(AA47,'Band Look Up 24-25'!$E$6:$F$15,2),0)</f>
        <v>Band 1</v>
      </c>
      <c r="S47" s="38">
        <f>IFERROR(IF(F47="",VLOOKUP(R47,'Band Look Up 24-25'!$A$7:$F$15,3),VLOOKUP(R47,'Band Look Up 24-25'!$H$7:$M$15,3,)),0)</f>
        <v>5.5E-2</v>
      </c>
      <c r="T47" s="120">
        <f t="shared" si="13"/>
        <v>0</v>
      </c>
      <c r="U47" s="143">
        <f t="shared" si="14"/>
        <v>0</v>
      </c>
      <c r="V47" s="121">
        <f t="shared" si="15"/>
        <v>0</v>
      </c>
      <c r="W47" s="143">
        <f t="shared" si="16"/>
        <v>0</v>
      </c>
      <c r="X47"/>
      <c r="Y47" s="122">
        <f t="shared" si="17"/>
        <v>0</v>
      </c>
      <c r="Z47" s="23"/>
      <c r="AA47" s="123">
        <f t="shared" si="18"/>
        <v>0</v>
      </c>
      <c r="AB47" s="24" t="b">
        <f t="shared" si="6"/>
        <v>0</v>
      </c>
      <c r="AC47" s="23"/>
      <c r="AD47" s="141"/>
    </row>
    <row r="48" spans="1:30" s="19" customFormat="1" ht="13.5" thickBot="1" x14ac:dyDescent="0.25">
      <c r="A48" s="153"/>
      <c r="B48" s="153"/>
      <c r="C48" s="162"/>
      <c r="D48" s="163"/>
      <c r="E48" s="161"/>
      <c r="F48" s="156"/>
      <c r="G48" s="161"/>
      <c r="H48" s="161"/>
      <c r="I48" s="161"/>
      <c r="J48" s="161"/>
      <c r="K48" s="161"/>
      <c r="L48" s="161"/>
      <c r="M48" s="161"/>
      <c r="N48" s="159"/>
      <c r="O48" s="160"/>
      <c r="P48" s="156"/>
      <c r="Q48" s="161"/>
      <c r="R48" s="37" t="str">
        <f>IFERROR(VLOOKUP(AA48,'Band Look Up 24-25'!$E$6:$F$15,2),0)</f>
        <v>Band 1</v>
      </c>
      <c r="S48" s="38">
        <f>IFERROR(IF(F48="",VLOOKUP(R48,'Band Look Up 24-25'!$A$7:$F$15,3),VLOOKUP(R48,'Band Look Up 24-25'!$H$7:$M$15,3,)),0)</f>
        <v>5.5E-2</v>
      </c>
      <c r="T48" s="120">
        <f t="shared" si="13"/>
        <v>0</v>
      </c>
      <c r="U48" s="143">
        <f t="shared" si="14"/>
        <v>0</v>
      </c>
      <c r="V48" s="121">
        <f t="shared" si="15"/>
        <v>0</v>
      </c>
      <c r="W48" s="143">
        <f t="shared" si="16"/>
        <v>0</v>
      </c>
      <c r="X48"/>
      <c r="Y48" s="122">
        <f t="shared" si="17"/>
        <v>0</v>
      </c>
      <c r="Z48" s="23"/>
      <c r="AA48" s="123">
        <f t="shared" si="18"/>
        <v>0</v>
      </c>
      <c r="AB48" s="24" t="b">
        <f t="shared" si="6"/>
        <v>0</v>
      </c>
      <c r="AC48" s="23"/>
      <c r="AD48" s="141"/>
    </row>
    <row r="49" spans="1:30" s="19" customFormat="1" ht="13.5" thickBot="1" x14ac:dyDescent="0.25">
      <c r="A49" s="153"/>
      <c r="B49" s="153"/>
      <c r="C49" s="162"/>
      <c r="D49" s="163"/>
      <c r="E49" s="161"/>
      <c r="F49" s="156"/>
      <c r="G49" s="161"/>
      <c r="H49" s="161"/>
      <c r="I49" s="161"/>
      <c r="J49" s="161"/>
      <c r="K49" s="161"/>
      <c r="L49" s="161"/>
      <c r="M49" s="161"/>
      <c r="N49" s="159"/>
      <c r="O49" s="160"/>
      <c r="P49" s="156"/>
      <c r="Q49" s="161"/>
      <c r="R49" s="37" t="str">
        <f>IFERROR(VLOOKUP(AA49,'Band Look Up 24-25'!$E$6:$F$15,2),0)</f>
        <v>Band 1</v>
      </c>
      <c r="S49" s="38">
        <f>IFERROR(IF(F49="",VLOOKUP(R49,'Band Look Up 24-25'!$A$7:$F$15,3),VLOOKUP(R49,'Band Look Up 24-25'!$H$7:$M$15,3,)),0)</f>
        <v>5.5E-2</v>
      </c>
      <c r="T49" s="120">
        <f t="shared" si="13"/>
        <v>0</v>
      </c>
      <c r="U49" s="143">
        <f t="shared" si="14"/>
        <v>0</v>
      </c>
      <c r="V49" s="121">
        <f t="shared" si="15"/>
        <v>0</v>
      </c>
      <c r="W49" s="143">
        <f t="shared" si="16"/>
        <v>0</v>
      </c>
      <c r="X49"/>
      <c r="Y49" s="122">
        <f t="shared" si="17"/>
        <v>0</v>
      </c>
      <c r="Z49" s="23"/>
      <c r="AA49" s="123">
        <f t="shared" si="18"/>
        <v>0</v>
      </c>
      <c r="AB49" s="24" t="b">
        <f t="shared" si="6"/>
        <v>0</v>
      </c>
      <c r="AC49" s="23"/>
      <c r="AD49" s="141"/>
    </row>
    <row r="50" spans="1:30" s="19" customFormat="1" ht="13.5" thickBot="1" x14ac:dyDescent="0.25">
      <c r="A50" s="153"/>
      <c r="B50" s="153"/>
      <c r="C50" s="162"/>
      <c r="D50" s="163"/>
      <c r="E50" s="161"/>
      <c r="F50" s="156"/>
      <c r="G50" s="161"/>
      <c r="H50" s="161"/>
      <c r="I50" s="161"/>
      <c r="J50" s="161"/>
      <c r="K50" s="161"/>
      <c r="L50" s="161"/>
      <c r="M50" s="161"/>
      <c r="N50" s="159"/>
      <c r="O50" s="160"/>
      <c r="P50" s="156"/>
      <c r="Q50" s="161"/>
      <c r="R50" s="37" t="str">
        <f>IFERROR(VLOOKUP(AA50,'Band Look Up 24-25'!$E$6:$F$15,2),0)</f>
        <v>Band 1</v>
      </c>
      <c r="S50" s="38">
        <f>IFERROR(IF(F50="",VLOOKUP(R50,'Band Look Up 24-25'!$A$7:$F$15,3),VLOOKUP(R50,'Band Look Up 24-25'!$H$7:$M$15,3,)),0)</f>
        <v>5.5E-2</v>
      </c>
      <c r="T50" s="120">
        <f t="shared" si="13"/>
        <v>0</v>
      </c>
      <c r="U50" s="143">
        <f t="shared" si="14"/>
        <v>0</v>
      </c>
      <c r="V50" s="121">
        <f t="shared" si="15"/>
        <v>0</v>
      </c>
      <c r="W50" s="143">
        <f t="shared" si="16"/>
        <v>0</v>
      </c>
      <c r="X50"/>
      <c r="Y50" s="122">
        <f t="shared" si="17"/>
        <v>0</v>
      </c>
      <c r="Z50" s="23"/>
      <c r="AA50" s="123">
        <f t="shared" si="18"/>
        <v>0</v>
      </c>
      <c r="AB50" s="24" t="b">
        <f t="shared" si="6"/>
        <v>0</v>
      </c>
      <c r="AC50" s="23"/>
      <c r="AD50" s="141"/>
    </row>
    <row r="51" spans="1:30" s="19" customFormat="1" ht="13.5" thickBot="1" x14ac:dyDescent="0.25">
      <c r="A51" s="153"/>
      <c r="B51" s="153"/>
      <c r="C51" s="162"/>
      <c r="D51" s="163"/>
      <c r="E51" s="161"/>
      <c r="F51" s="156"/>
      <c r="G51" s="161"/>
      <c r="H51" s="161"/>
      <c r="I51" s="161"/>
      <c r="J51" s="161"/>
      <c r="K51" s="161"/>
      <c r="L51" s="161"/>
      <c r="M51" s="161"/>
      <c r="N51" s="159"/>
      <c r="O51" s="160"/>
      <c r="P51" s="156"/>
      <c r="Q51" s="161"/>
      <c r="R51" s="37" t="str">
        <f>IFERROR(VLOOKUP(AA51,'Band Look Up 24-25'!$E$6:$F$15,2),0)</f>
        <v>Band 1</v>
      </c>
      <c r="S51" s="38">
        <f>IFERROR(IF(F51="",VLOOKUP(R51,'Band Look Up 24-25'!$A$7:$F$15,3),VLOOKUP(R51,'Band Look Up 24-25'!$H$7:$M$15,3,)),0)</f>
        <v>5.5E-2</v>
      </c>
      <c r="T51" s="120">
        <f t="shared" si="13"/>
        <v>0</v>
      </c>
      <c r="U51" s="143">
        <f t="shared" si="14"/>
        <v>0</v>
      </c>
      <c r="V51" s="121">
        <f t="shared" si="15"/>
        <v>0</v>
      </c>
      <c r="W51" s="143">
        <f t="shared" si="16"/>
        <v>0</v>
      </c>
      <c r="X51"/>
      <c r="Y51" s="122">
        <f t="shared" si="17"/>
        <v>0</v>
      </c>
      <c r="Z51" s="23"/>
      <c r="AA51" s="123">
        <f t="shared" si="18"/>
        <v>0</v>
      </c>
      <c r="AB51" s="24" t="b">
        <f t="shared" si="6"/>
        <v>0</v>
      </c>
      <c r="AC51" s="23"/>
      <c r="AD51" s="141"/>
    </row>
    <row r="52" spans="1:30" s="19" customFormat="1" ht="13.5" thickBot="1" x14ac:dyDescent="0.25">
      <c r="A52" s="153"/>
      <c r="B52" s="153"/>
      <c r="C52" s="162"/>
      <c r="D52" s="163"/>
      <c r="E52" s="161"/>
      <c r="F52" s="156"/>
      <c r="G52" s="161"/>
      <c r="H52" s="161"/>
      <c r="I52" s="161"/>
      <c r="J52" s="161"/>
      <c r="K52" s="161"/>
      <c r="L52" s="161"/>
      <c r="M52" s="161"/>
      <c r="N52" s="159"/>
      <c r="O52" s="160"/>
      <c r="P52" s="156"/>
      <c r="Q52" s="161"/>
      <c r="R52" s="37" t="str">
        <f>IFERROR(VLOOKUP(AA52,'Band Look Up 24-25'!$E$6:$F$15,2),0)</f>
        <v>Band 1</v>
      </c>
      <c r="S52" s="38">
        <f>IFERROR(IF(F52="",VLOOKUP(R52,'Band Look Up 24-25'!$A$7:$F$15,3),VLOOKUP(R52,'Band Look Up 24-25'!$H$7:$M$15,3,)),0)</f>
        <v>5.5E-2</v>
      </c>
      <c r="T52" s="120">
        <f t="shared" si="13"/>
        <v>0</v>
      </c>
      <c r="U52" s="143">
        <f t="shared" si="14"/>
        <v>0</v>
      </c>
      <c r="V52" s="121">
        <f t="shared" si="15"/>
        <v>0</v>
      </c>
      <c r="W52" s="143">
        <f t="shared" si="16"/>
        <v>0</v>
      </c>
      <c r="X52"/>
      <c r="Y52" s="122">
        <f t="shared" si="17"/>
        <v>0</v>
      </c>
      <c r="Z52" s="23"/>
      <c r="AA52" s="123">
        <f t="shared" si="18"/>
        <v>0</v>
      </c>
      <c r="AB52" s="24" t="b">
        <f t="shared" si="6"/>
        <v>0</v>
      </c>
      <c r="AC52" s="23"/>
      <c r="AD52" s="141"/>
    </row>
    <row r="53" spans="1:30" s="19" customFormat="1" ht="13.5" thickBot="1" x14ac:dyDescent="0.25">
      <c r="A53" s="153"/>
      <c r="B53" s="153"/>
      <c r="C53" s="162"/>
      <c r="D53" s="163"/>
      <c r="E53" s="161"/>
      <c r="F53" s="156"/>
      <c r="G53" s="161"/>
      <c r="H53" s="161"/>
      <c r="I53" s="161"/>
      <c r="J53" s="161"/>
      <c r="K53" s="161"/>
      <c r="L53" s="161"/>
      <c r="M53" s="161"/>
      <c r="N53" s="159"/>
      <c r="O53" s="160"/>
      <c r="P53" s="156"/>
      <c r="Q53" s="161"/>
      <c r="R53" s="37" t="str">
        <f>IFERROR(VLOOKUP(AA53,'Band Look Up 24-25'!$E$6:$F$15,2),0)</f>
        <v>Band 1</v>
      </c>
      <c r="S53" s="38">
        <f>IFERROR(IF(F53="",VLOOKUP(R53,'Band Look Up 24-25'!$A$7:$F$15,3),VLOOKUP(R53,'Band Look Up 24-25'!$H$7:$M$15,3,)),0)</f>
        <v>5.5E-2</v>
      </c>
      <c r="T53" s="120">
        <f t="shared" si="13"/>
        <v>0</v>
      </c>
      <c r="U53" s="143">
        <f t="shared" si="14"/>
        <v>0</v>
      </c>
      <c r="V53" s="121">
        <f t="shared" si="15"/>
        <v>0</v>
      </c>
      <c r="W53" s="143">
        <f t="shared" si="16"/>
        <v>0</v>
      </c>
      <c r="X53"/>
      <c r="Y53" s="122">
        <f t="shared" si="17"/>
        <v>0</v>
      </c>
      <c r="Z53" s="23"/>
      <c r="AA53" s="123">
        <f t="shared" si="18"/>
        <v>0</v>
      </c>
      <c r="AB53" s="24" t="b">
        <f t="shared" si="6"/>
        <v>0</v>
      </c>
      <c r="AC53" s="23"/>
      <c r="AD53" s="141"/>
    </row>
    <row r="54" spans="1:30" s="19" customFormat="1" ht="13.5" thickBot="1" x14ac:dyDescent="0.25">
      <c r="A54" s="153"/>
      <c r="B54" s="153"/>
      <c r="C54" s="162"/>
      <c r="D54" s="163"/>
      <c r="E54" s="161"/>
      <c r="F54" s="156"/>
      <c r="G54" s="161"/>
      <c r="H54" s="161"/>
      <c r="I54" s="161"/>
      <c r="J54" s="161"/>
      <c r="K54" s="161"/>
      <c r="L54" s="161"/>
      <c r="M54" s="161"/>
      <c r="N54" s="159"/>
      <c r="O54" s="160"/>
      <c r="P54" s="156"/>
      <c r="Q54" s="161"/>
      <c r="R54" s="37" t="str">
        <f>IFERROR(VLOOKUP(AA54,'Band Look Up 24-25'!$E$6:$F$15,2),0)</f>
        <v>Band 1</v>
      </c>
      <c r="S54" s="38">
        <f>IFERROR(IF(F54="",VLOOKUP(R54,'Band Look Up 24-25'!$A$7:$F$15,3),VLOOKUP(R54,'Band Look Up 24-25'!$H$7:$M$15,3,)),0)</f>
        <v>5.5E-2</v>
      </c>
      <c r="T54" s="120">
        <f t="shared" si="13"/>
        <v>0</v>
      </c>
      <c r="U54" s="143">
        <f t="shared" si="14"/>
        <v>0</v>
      </c>
      <c r="V54" s="121">
        <f t="shared" si="15"/>
        <v>0</v>
      </c>
      <c r="W54" s="143">
        <f t="shared" si="16"/>
        <v>0</v>
      </c>
      <c r="X54"/>
      <c r="Y54" s="122">
        <f t="shared" si="17"/>
        <v>0</v>
      </c>
      <c r="Z54" s="23"/>
      <c r="AA54" s="123">
        <f t="shared" si="18"/>
        <v>0</v>
      </c>
      <c r="AB54" s="24" t="b">
        <f t="shared" si="6"/>
        <v>0</v>
      </c>
      <c r="AC54" s="23"/>
      <c r="AD54" s="141"/>
    </row>
    <row r="55" spans="1:30" s="19" customFormat="1" ht="13.5" thickBot="1" x14ac:dyDescent="0.25">
      <c r="A55" s="153"/>
      <c r="B55" s="153"/>
      <c r="C55" s="162"/>
      <c r="D55" s="163"/>
      <c r="E55" s="161"/>
      <c r="F55" s="156"/>
      <c r="G55" s="161"/>
      <c r="H55" s="161"/>
      <c r="I55" s="161"/>
      <c r="J55" s="161"/>
      <c r="K55" s="161"/>
      <c r="L55" s="161"/>
      <c r="M55" s="161"/>
      <c r="N55" s="159"/>
      <c r="O55" s="160"/>
      <c r="P55" s="156"/>
      <c r="Q55" s="161"/>
      <c r="R55" s="37" t="str">
        <f>IFERROR(VLOOKUP(AA55,'Band Look Up 24-25'!$E$6:$F$15,2),0)</f>
        <v>Band 1</v>
      </c>
      <c r="S55" s="38">
        <f>IFERROR(IF(F55="",VLOOKUP(R55,'Band Look Up 24-25'!$A$7:$F$15,3),VLOOKUP(R55,'Band Look Up 24-25'!$H$7:$M$15,3,)),0)</f>
        <v>5.5E-2</v>
      </c>
      <c r="T55" s="120">
        <f t="shared" si="13"/>
        <v>0</v>
      </c>
      <c r="U55" s="143">
        <f t="shared" si="14"/>
        <v>0</v>
      </c>
      <c r="V55" s="121">
        <f t="shared" si="15"/>
        <v>0</v>
      </c>
      <c r="W55" s="143">
        <f t="shared" si="16"/>
        <v>0</v>
      </c>
      <c r="X55"/>
      <c r="Y55" s="122">
        <f t="shared" si="17"/>
        <v>0</v>
      </c>
      <c r="Z55" s="23"/>
      <c r="AA55" s="123">
        <f t="shared" si="18"/>
        <v>0</v>
      </c>
      <c r="AB55" s="24" t="b">
        <f t="shared" si="6"/>
        <v>0</v>
      </c>
      <c r="AC55" s="23"/>
      <c r="AD55" s="141"/>
    </row>
    <row r="56" spans="1:30" s="19" customFormat="1" ht="13.5" thickBot="1" x14ac:dyDescent="0.25">
      <c r="A56" s="153"/>
      <c r="B56" s="153"/>
      <c r="C56" s="162"/>
      <c r="D56" s="163"/>
      <c r="E56" s="161"/>
      <c r="F56" s="156"/>
      <c r="G56" s="161"/>
      <c r="H56" s="161"/>
      <c r="I56" s="161"/>
      <c r="J56" s="161"/>
      <c r="K56" s="161"/>
      <c r="L56" s="161"/>
      <c r="M56" s="161"/>
      <c r="N56" s="159"/>
      <c r="O56" s="160"/>
      <c r="P56" s="156"/>
      <c r="Q56" s="161"/>
      <c r="R56" s="37" t="str">
        <f>IFERROR(VLOOKUP(AA56,'Band Look Up 24-25'!$E$6:$F$15,2),0)</f>
        <v>Band 1</v>
      </c>
      <c r="S56" s="38">
        <f>IFERROR(IF(F56="",VLOOKUP(R56,'Band Look Up 24-25'!$A$7:$F$15,3),VLOOKUP(R56,'Band Look Up 24-25'!$H$7:$M$15,3,)),0)</f>
        <v>5.5E-2</v>
      </c>
      <c r="T56" s="120">
        <f t="shared" si="13"/>
        <v>0</v>
      </c>
      <c r="U56" s="143">
        <f t="shared" si="14"/>
        <v>0</v>
      </c>
      <c r="V56" s="121">
        <f t="shared" si="15"/>
        <v>0</v>
      </c>
      <c r="W56" s="143">
        <f t="shared" si="16"/>
        <v>0</v>
      </c>
      <c r="X56"/>
      <c r="Y56" s="122">
        <f t="shared" si="17"/>
        <v>0</v>
      </c>
      <c r="Z56" s="23"/>
      <c r="AA56" s="123">
        <f t="shared" si="18"/>
        <v>0</v>
      </c>
      <c r="AB56" s="24" t="b">
        <f t="shared" si="6"/>
        <v>0</v>
      </c>
      <c r="AC56" s="23"/>
      <c r="AD56" s="141"/>
    </row>
    <row r="57" spans="1:30" s="19" customFormat="1" ht="13.5" thickBot="1" x14ac:dyDescent="0.25">
      <c r="A57" s="153"/>
      <c r="B57" s="153"/>
      <c r="C57" s="162"/>
      <c r="D57" s="163"/>
      <c r="E57" s="161"/>
      <c r="F57" s="156"/>
      <c r="G57" s="161"/>
      <c r="H57" s="161"/>
      <c r="I57" s="161"/>
      <c r="J57" s="161"/>
      <c r="K57" s="161"/>
      <c r="L57" s="161"/>
      <c r="M57" s="161"/>
      <c r="N57" s="159"/>
      <c r="O57" s="160"/>
      <c r="P57" s="156"/>
      <c r="Q57" s="161"/>
      <c r="R57" s="37" t="str">
        <f>IFERROR(VLOOKUP(AA57,'Band Look Up 24-25'!$E$6:$F$15,2),0)</f>
        <v>Band 1</v>
      </c>
      <c r="S57" s="38">
        <f>IFERROR(IF(F57="",VLOOKUP(R57,'Band Look Up 24-25'!$A$7:$F$15,3),VLOOKUP(R57,'Band Look Up 24-25'!$H$7:$M$15,3,)),0)</f>
        <v>5.5E-2</v>
      </c>
      <c r="T57" s="120">
        <f t="shared" si="13"/>
        <v>0</v>
      </c>
      <c r="U57" s="143">
        <f t="shared" si="14"/>
        <v>0</v>
      </c>
      <c r="V57" s="121">
        <f t="shared" si="15"/>
        <v>0</v>
      </c>
      <c r="W57" s="143">
        <f t="shared" si="16"/>
        <v>0</v>
      </c>
      <c r="X57"/>
      <c r="Y57" s="122">
        <f t="shared" si="17"/>
        <v>0</v>
      </c>
      <c r="Z57" s="23"/>
      <c r="AA57" s="123">
        <f t="shared" si="18"/>
        <v>0</v>
      </c>
      <c r="AB57" s="24" t="b">
        <f t="shared" si="6"/>
        <v>0</v>
      </c>
      <c r="AC57" s="23"/>
      <c r="AD57" s="141"/>
    </row>
    <row r="58" spans="1:30" s="19" customFormat="1" ht="13.5" thickBot="1" x14ac:dyDescent="0.25">
      <c r="A58" s="153"/>
      <c r="B58" s="153"/>
      <c r="C58" s="162"/>
      <c r="D58" s="163"/>
      <c r="E58" s="161"/>
      <c r="F58" s="156"/>
      <c r="G58" s="161"/>
      <c r="H58" s="161"/>
      <c r="I58" s="161"/>
      <c r="J58" s="161"/>
      <c r="K58" s="161"/>
      <c r="L58" s="161"/>
      <c r="M58" s="161"/>
      <c r="N58" s="159"/>
      <c r="O58" s="160"/>
      <c r="P58" s="156"/>
      <c r="Q58" s="161"/>
      <c r="R58" s="37" t="str">
        <f>IFERROR(VLOOKUP(AA58,'Band Look Up 24-25'!$E$6:$F$15,2),0)</f>
        <v>Band 1</v>
      </c>
      <c r="S58" s="38">
        <f>IFERROR(IF(F58="",VLOOKUP(R58,'Band Look Up 24-25'!$A$7:$F$15,3),VLOOKUP(R58,'Band Look Up 24-25'!$H$7:$M$15,3,)),0)</f>
        <v>5.5E-2</v>
      </c>
      <c r="T58" s="120">
        <f t="shared" si="13"/>
        <v>0</v>
      </c>
      <c r="U58" s="143">
        <f t="shared" si="14"/>
        <v>0</v>
      </c>
      <c r="V58" s="121">
        <f t="shared" si="15"/>
        <v>0</v>
      </c>
      <c r="W58" s="143">
        <f t="shared" si="16"/>
        <v>0</v>
      </c>
      <c r="X58"/>
      <c r="Y58" s="122">
        <f t="shared" si="17"/>
        <v>0</v>
      </c>
      <c r="Z58" s="23"/>
      <c r="AA58" s="123">
        <f t="shared" si="18"/>
        <v>0</v>
      </c>
      <c r="AB58" s="24" t="b">
        <f t="shared" si="6"/>
        <v>0</v>
      </c>
      <c r="AC58" s="23"/>
      <c r="AD58" s="141"/>
    </row>
    <row r="59" spans="1:30" s="19" customFormat="1" ht="13.5" thickBot="1" x14ac:dyDescent="0.25">
      <c r="A59" s="153"/>
      <c r="B59" s="153"/>
      <c r="C59" s="162"/>
      <c r="D59" s="163"/>
      <c r="E59" s="161"/>
      <c r="F59" s="156"/>
      <c r="G59" s="161"/>
      <c r="H59" s="161"/>
      <c r="I59" s="161"/>
      <c r="J59" s="161"/>
      <c r="K59" s="161"/>
      <c r="L59" s="161"/>
      <c r="M59" s="161"/>
      <c r="N59" s="159"/>
      <c r="O59" s="160"/>
      <c r="P59" s="156"/>
      <c r="Q59" s="161"/>
      <c r="R59" s="37" t="str">
        <f>IFERROR(VLOOKUP(AA59,'Band Look Up 24-25'!$E$6:$F$15,2),0)</f>
        <v>Band 1</v>
      </c>
      <c r="S59" s="38">
        <f>IFERROR(IF(F59="",VLOOKUP(R59,'Band Look Up 24-25'!$A$7:$F$15,3),VLOOKUP(R59,'Band Look Up 24-25'!$H$7:$M$15,3,)),0)</f>
        <v>5.5E-2</v>
      </c>
      <c r="T59" s="120">
        <f t="shared" si="13"/>
        <v>0</v>
      </c>
      <c r="U59" s="143">
        <f t="shared" si="14"/>
        <v>0</v>
      </c>
      <c r="V59" s="121">
        <f t="shared" si="15"/>
        <v>0</v>
      </c>
      <c r="W59" s="143">
        <f t="shared" si="16"/>
        <v>0</v>
      </c>
      <c r="X59"/>
      <c r="Y59" s="122">
        <f t="shared" si="17"/>
        <v>0</v>
      </c>
      <c r="Z59" s="23"/>
      <c r="AA59" s="123">
        <f t="shared" si="18"/>
        <v>0</v>
      </c>
      <c r="AB59" s="24" t="b">
        <f t="shared" si="6"/>
        <v>0</v>
      </c>
      <c r="AC59" s="23"/>
      <c r="AD59" s="141"/>
    </row>
    <row r="60" spans="1:30" s="19" customFormat="1" ht="13.5" thickBot="1" x14ac:dyDescent="0.25">
      <c r="A60" s="153"/>
      <c r="B60" s="153"/>
      <c r="C60" s="162"/>
      <c r="D60" s="163"/>
      <c r="E60" s="161"/>
      <c r="F60" s="156"/>
      <c r="G60" s="161"/>
      <c r="H60" s="161"/>
      <c r="I60" s="161"/>
      <c r="J60" s="161"/>
      <c r="K60" s="161"/>
      <c r="L60" s="161"/>
      <c r="M60" s="161"/>
      <c r="N60" s="159"/>
      <c r="O60" s="160"/>
      <c r="P60" s="156"/>
      <c r="Q60" s="161"/>
      <c r="R60" s="37" t="str">
        <f>IFERROR(VLOOKUP(AA60,'Band Look Up 24-25'!$E$6:$F$15,2),0)</f>
        <v>Band 1</v>
      </c>
      <c r="S60" s="38">
        <f>IFERROR(IF(F60="",VLOOKUP(R60,'Band Look Up 24-25'!$A$7:$F$15,3),VLOOKUP(R60,'Band Look Up 24-25'!$H$7:$M$15,3,)),0)</f>
        <v>5.5E-2</v>
      </c>
      <c r="T60" s="120">
        <f t="shared" si="13"/>
        <v>0</v>
      </c>
      <c r="U60" s="143">
        <f t="shared" si="14"/>
        <v>0</v>
      </c>
      <c r="V60" s="121">
        <f t="shared" si="15"/>
        <v>0</v>
      </c>
      <c r="W60" s="143">
        <f t="shared" si="16"/>
        <v>0</v>
      </c>
      <c r="X60"/>
      <c r="Y60" s="122">
        <f t="shared" si="17"/>
        <v>0</v>
      </c>
      <c r="Z60" s="23"/>
      <c r="AA60" s="123">
        <f t="shared" si="18"/>
        <v>0</v>
      </c>
      <c r="AB60" s="24" t="b">
        <f t="shared" si="6"/>
        <v>0</v>
      </c>
      <c r="AC60" s="23"/>
      <c r="AD60" s="141"/>
    </row>
    <row r="61" spans="1:30" s="19" customFormat="1" ht="13.5" thickBot="1" x14ac:dyDescent="0.25">
      <c r="A61" s="153"/>
      <c r="B61" s="153"/>
      <c r="C61" s="162"/>
      <c r="D61" s="163"/>
      <c r="E61" s="161"/>
      <c r="F61" s="156"/>
      <c r="G61" s="161"/>
      <c r="H61" s="161"/>
      <c r="I61" s="161"/>
      <c r="J61" s="161"/>
      <c r="K61" s="161"/>
      <c r="L61" s="161"/>
      <c r="M61" s="161"/>
      <c r="N61" s="159"/>
      <c r="O61" s="160"/>
      <c r="P61" s="156"/>
      <c r="Q61" s="161"/>
      <c r="R61" s="37" t="str">
        <f>IFERROR(VLOOKUP(AA61,'Band Look Up 24-25'!$E$6:$F$15,2),0)</f>
        <v>Band 1</v>
      </c>
      <c r="S61" s="38">
        <f>IFERROR(IF(F61="",VLOOKUP(R61,'Band Look Up 24-25'!$A$7:$F$15,3),VLOOKUP(R61,'Band Look Up 24-25'!$H$7:$M$15,3,)),0)</f>
        <v>5.5E-2</v>
      </c>
      <c r="T61" s="120">
        <f t="shared" si="13"/>
        <v>0</v>
      </c>
      <c r="U61" s="143">
        <f t="shared" si="14"/>
        <v>0</v>
      </c>
      <c r="V61" s="121">
        <f t="shared" si="15"/>
        <v>0</v>
      </c>
      <c r="W61" s="143">
        <f t="shared" si="16"/>
        <v>0</v>
      </c>
      <c r="X61"/>
      <c r="Y61" s="122">
        <f t="shared" si="17"/>
        <v>0</v>
      </c>
      <c r="Z61" s="23"/>
      <c r="AA61" s="123">
        <f t="shared" si="18"/>
        <v>0</v>
      </c>
      <c r="AB61" s="24" t="b">
        <f t="shared" si="6"/>
        <v>0</v>
      </c>
      <c r="AC61" s="23"/>
      <c r="AD61" s="141"/>
    </row>
    <row r="62" spans="1:30" s="19" customFormat="1" ht="13.5" thickBot="1" x14ac:dyDescent="0.25">
      <c r="A62" s="153"/>
      <c r="B62" s="153"/>
      <c r="C62" s="162"/>
      <c r="D62" s="163"/>
      <c r="E62" s="161"/>
      <c r="F62" s="156"/>
      <c r="G62" s="161"/>
      <c r="H62" s="161"/>
      <c r="I62" s="161"/>
      <c r="J62" s="161"/>
      <c r="K62" s="161"/>
      <c r="L62" s="161"/>
      <c r="M62" s="161"/>
      <c r="N62" s="159"/>
      <c r="O62" s="160"/>
      <c r="P62" s="156"/>
      <c r="Q62" s="161"/>
      <c r="R62" s="37" t="str">
        <f>IFERROR(VLOOKUP(AA62,'Band Look Up 24-25'!$E$6:$F$15,2),0)</f>
        <v>Band 1</v>
      </c>
      <c r="S62" s="38">
        <f>IFERROR(IF(F62="",VLOOKUP(R62,'Band Look Up 24-25'!$A$7:$F$15,3),VLOOKUP(R62,'Band Look Up 24-25'!$H$7:$M$15,3,)),0)</f>
        <v>5.5E-2</v>
      </c>
      <c r="T62" s="120">
        <f t="shared" si="13"/>
        <v>0</v>
      </c>
      <c r="U62" s="143">
        <f t="shared" si="14"/>
        <v>0</v>
      </c>
      <c r="V62" s="121">
        <f t="shared" si="15"/>
        <v>0</v>
      </c>
      <c r="W62" s="143">
        <f t="shared" si="16"/>
        <v>0</v>
      </c>
      <c r="X62"/>
      <c r="Y62" s="122">
        <f t="shared" si="17"/>
        <v>0</v>
      </c>
      <c r="Z62" s="23"/>
      <c r="AA62" s="123">
        <f t="shared" si="18"/>
        <v>0</v>
      </c>
      <c r="AB62" s="24" t="b">
        <f t="shared" si="6"/>
        <v>0</v>
      </c>
      <c r="AC62" s="23"/>
      <c r="AD62" s="141"/>
    </row>
    <row r="63" spans="1:30" s="19" customFormat="1" ht="13.5" thickBot="1" x14ac:dyDescent="0.25">
      <c r="A63" s="153"/>
      <c r="B63" s="153"/>
      <c r="C63" s="162"/>
      <c r="D63" s="163"/>
      <c r="E63" s="161"/>
      <c r="F63" s="156"/>
      <c r="G63" s="161"/>
      <c r="H63" s="161"/>
      <c r="I63" s="161"/>
      <c r="J63" s="161"/>
      <c r="K63" s="161"/>
      <c r="L63" s="161"/>
      <c r="M63" s="161"/>
      <c r="N63" s="159"/>
      <c r="O63" s="160"/>
      <c r="P63" s="156"/>
      <c r="Q63" s="161"/>
      <c r="R63" s="37" t="str">
        <f>IFERROR(VLOOKUP(AA63,'Band Look Up 24-25'!$E$6:$F$15,2),0)</f>
        <v>Band 1</v>
      </c>
      <c r="S63" s="38">
        <f>IFERROR(IF(F63="",VLOOKUP(R63,'Band Look Up 24-25'!$A$7:$F$15,3),VLOOKUP(R63,'Band Look Up 24-25'!$H$7:$M$15,3,)),0)</f>
        <v>5.5E-2</v>
      </c>
      <c r="T63" s="120">
        <f t="shared" si="13"/>
        <v>0</v>
      </c>
      <c r="U63" s="143">
        <f t="shared" si="14"/>
        <v>0</v>
      </c>
      <c r="V63" s="121">
        <f t="shared" si="15"/>
        <v>0</v>
      </c>
      <c r="W63" s="143">
        <f t="shared" si="16"/>
        <v>0</v>
      </c>
      <c r="X63"/>
      <c r="Y63" s="122">
        <f t="shared" si="17"/>
        <v>0</v>
      </c>
      <c r="Z63" s="23"/>
      <c r="AA63" s="123">
        <f t="shared" si="18"/>
        <v>0</v>
      </c>
      <c r="AB63" s="24" t="b">
        <f t="shared" si="6"/>
        <v>0</v>
      </c>
      <c r="AC63" s="23"/>
      <c r="AD63" s="141"/>
    </row>
    <row r="64" spans="1:30" s="19" customFormat="1" ht="13.5" thickBot="1" x14ac:dyDescent="0.25">
      <c r="A64" s="153"/>
      <c r="B64" s="153"/>
      <c r="C64" s="162"/>
      <c r="D64" s="163"/>
      <c r="E64" s="161"/>
      <c r="F64" s="156"/>
      <c r="G64" s="161"/>
      <c r="H64" s="161"/>
      <c r="I64" s="161"/>
      <c r="J64" s="161"/>
      <c r="K64" s="161"/>
      <c r="L64" s="161"/>
      <c r="M64" s="161"/>
      <c r="N64" s="159"/>
      <c r="O64" s="160"/>
      <c r="P64" s="156"/>
      <c r="Q64" s="161"/>
      <c r="R64" s="37" t="str">
        <f>IFERROR(VLOOKUP(AA64,'Band Look Up 24-25'!$E$6:$F$15,2),0)</f>
        <v>Band 1</v>
      </c>
      <c r="S64" s="38">
        <f>IFERROR(IF(F64="",VLOOKUP(R64,'Band Look Up 24-25'!$A$7:$F$15,3),VLOOKUP(R64,'Band Look Up 24-25'!$H$7:$M$15,3,)),0)</f>
        <v>5.5E-2</v>
      </c>
      <c r="T64" s="120">
        <f t="shared" si="13"/>
        <v>0</v>
      </c>
      <c r="U64" s="143">
        <f t="shared" si="14"/>
        <v>0</v>
      </c>
      <c r="V64" s="121">
        <f t="shared" si="15"/>
        <v>0</v>
      </c>
      <c r="W64" s="143">
        <f t="shared" si="16"/>
        <v>0</v>
      </c>
      <c r="X64"/>
      <c r="Y64" s="122">
        <f t="shared" si="17"/>
        <v>0</v>
      </c>
      <c r="Z64" s="23"/>
      <c r="AA64" s="123">
        <f t="shared" si="18"/>
        <v>0</v>
      </c>
      <c r="AB64" s="24" t="b">
        <f t="shared" si="6"/>
        <v>0</v>
      </c>
      <c r="AC64" s="23"/>
      <c r="AD64" s="141"/>
    </row>
    <row r="65" spans="1:30" s="19" customFormat="1" ht="13.5" thickBot="1" x14ac:dyDescent="0.25">
      <c r="A65" s="153"/>
      <c r="B65" s="153"/>
      <c r="C65" s="162"/>
      <c r="D65" s="163"/>
      <c r="E65" s="161"/>
      <c r="F65" s="156"/>
      <c r="G65" s="161"/>
      <c r="H65" s="161"/>
      <c r="I65" s="161"/>
      <c r="J65" s="161"/>
      <c r="K65" s="161"/>
      <c r="L65" s="161"/>
      <c r="M65" s="161"/>
      <c r="N65" s="159"/>
      <c r="O65" s="160"/>
      <c r="P65" s="156"/>
      <c r="Q65" s="161"/>
      <c r="R65" s="37" t="str">
        <f>IFERROR(VLOOKUP(AA65,'Band Look Up 24-25'!$E$6:$F$15,2),0)</f>
        <v>Band 1</v>
      </c>
      <c r="S65" s="38">
        <f>IFERROR(IF(F65="",VLOOKUP(R65,'Band Look Up 24-25'!$A$7:$F$15,3),VLOOKUP(R65,'Band Look Up 24-25'!$H$7:$M$15,3,)),0)</f>
        <v>5.5E-2</v>
      </c>
      <c r="T65" s="120">
        <f t="shared" si="13"/>
        <v>0</v>
      </c>
      <c r="U65" s="143">
        <f t="shared" si="14"/>
        <v>0</v>
      </c>
      <c r="V65" s="121">
        <f t="shared" si="15"/>
        <v>0</v>
      </c>
      <c r="W65" s="143">
        <f t="shared" si="16"/>
        <v>0</v>
      </c>
      <c r="X65"/>
      <c r="Y65" s="122">
        <f t="shared" si="17"/>
        <v>0</v>
      </c>
      <c r="Z65" s="23"/>
      <c r="AA65" s="123">
        <f t="shared" si="18"/>
        <v>0</v>
      </c>
      <c r="AB65" s="24" t="b">
        <f t="shared" si="6"/>
        <v>0</v>
      </c>
      <c r="AC65" s="23"/>
      <c r="AD65" s="141"/>
    </row>
    <row r="66" spans="1:30" s="19" customFormat="1" ht="13.5" thickBot="1" x14ac:dyDescent="0.25">
      <c r="A66" s="153"/>
      <c r="B66" s="153"/>
      <c r="C66" s="162"/>
      <c r="D66" s="163"/>
      <c r="E66" s="161"/>
      <c r="F66" s="156"/>
      <c r="G66" s="161"/>
      <c r="H66" s="161"/>
      <c r="I66" s="161"/>
      <c r="J66" s="161"/>
      <c r="K66" s="161"/>
      <c r="L66" s="161"/>
      <c r="M66" s="161"/>
      <c r="N66" s="159"/>
      <c r="O66" s="160"/>
      <c r="P66" s="156"/>
      <c r="Q66" s="161"/>
      <c r="R66" s="37" t="str">
        <f>IFERROR(VLOOKUP(AA66,'Band Look Up 24-25'!$E$6:$F$15,2),0)</f>
        <v>Band 1</v>
      </c>
      <c r="S66" s="38">
        <f>IFERROR(IF(F66="",VLOOKUP(R66,'Band Look Up 24-25'!$A$7:$F$15,3),VLOOKUP(R66,'Band Look Up 24-25'!$H$7:$M$15,3,)),0)</f>
        <v>5.5E-2</v>
      </c>
      <c r="T66" s="120">
        <f t="shared" si="13"/>
        <v>0</v>
      </c>
      <c r="U66" s="143">
        <f t="shared" si="14"/>
        <v>0</v>
      </c>
      <c r="V66" s="121">
        <f t="shared" si="15"/>
        <v>0</v>
      </c>
      <c r="W66" s="143">
        <f t="shared" si="16"/>
        <v>0</v>
      </c>
      <c r="X66"/>
      <c r="Y66" s="122">
        <f t="shared" si="17"/>
        <v>0</v>
      </c>
      <c r="Z66" s="23"/>
      <c r="AA66" s="123">
        <f t="shared" si="18"/>
        <v>0</v>
      </c>
      <c r="AB66" s="24" t="b">
        <f t="shared" si="6"/>
        <v>0</v>
      </c>
      <c r="AC66" s="23"/>
      <c r="AD66" s="141"/>
    </row>
    <row r="67" spans="1:30" s="19" customFormat="1" ht="13.5" thickBot="1" x14ac:dyDescent="0.25">
      <c r="A67" s="153"/>
      <c r="B67" s="153"/>
      <c r="C67" s="162"/>
      <c r="D67" s="163"/>
      <c r="E67" s="161"/>
      <c r="F67" s="156"/>
      <c r="G67" s="161"/>
      <c r="H67" s="161"/>
      <c r="I67" s="161"/>
      <c r="J67" s="161"/>
      <c r="K67" s="161"/>
      <c r="L67" s="161"/>
      <c r="M67" s="161"/>
      <c r="N67" s="159"/>
      <c r="O67" s="160"/>
      <c r="P67" s="156"/>
      <c r="Q67" s="161"/>
      <c r="R67" s="37" t="str">
        <f>IFERROR(VLOOKUP(AA67,'Band Look Up 24-25'!$E$6:$F$15,2),0)</f>
        <v>Band 1</v>
      </c>
      <c r="S67" s="38">
        <f>IFERROR(IF(F67="",VLOOKUP(R67,'Band Look Up 24-25'!$A$7:$F$15,3),VLOOKUP(R67,'Band Look Up 24-25'!$H$7:$M$15,3,)),0)</f>
        <v>5.5E-2</v>
      </c>
      <c r="T67" s="120">
        <f t="shared" si="13"/>
        <v>0</v>
      </c>
      <c r="U67" s="143">
        <f t="shared" si="14"/>
        <v>0</v>
      </c>
      <c r="V67" s="121">
        <f t="shared" si="15"/>
        <v>0</v>
      </c>
      <c r="W67" s="143">
        <f t="shared" si="16"/>
        <v>0</v>
      </c>
      <c r="X67"/>
      <c r="Y67" s="122">
        <f t="shared" si="17"/>
        <v>0</v>
      </c>
      <c r="Z67" s="23"/>
      <c r="AA67" s="123">
        <f t="shared" si="18"/>
        <v>0</v>
      </c>
      <c r="AB67" s="24" t="b">
        <f t="shared" si="6"/>
        <v>0</v>
      </c>
      <c r="AC67" s="23"/>
      <c r="AD67" s="141"/>
    </row>
    <row r="68" spans="1:30" s="19" customFormat="1" ht="13.5" thickBot="1" x14ac:dyDescent="0.25">
      <c r="A68" s="153"/>
      <c r="B68" s="153"/>
      <c r="C68" s="162"/>
      <c r="D68" s="163"/>
      <c r="E68" s="161"/>
      <c r="F68" s="156"/>
      <c r="G68" s="161"/>
      <c r="H68" s="161"/>
      <c r="I68" s="161"/>
      <c r="J68" s="161"/>
      <c r="K68" s="161"/>
      <c r="L68" s="161"/>
      <c r="M68" s="161"/>
      <c r="N68" s="159"/>
      <c r="O68" s="160"/>
      <c r="P68" s="156"/>
      <c r="Q68" s="161"/>
      <c r="R68" s="37" t="str">
        <f>IFERROR(VLOOKUP(AA68,'Band Look Up 24-25'!$E$6:$F$15,2),0)</f>
        <v>Band 1</v>
      </c>
      <c r="S68" s="38">
        <f>IFERROR(IF(F68="",VLOOKUP(R68,'Band Look Up 24-25'!$A$7:$F$15,3),VLOOKUP(R68,'Band Look Up 24-25'!$H$7:$M$15,3,)),0)</f>
        <v>5.5E-2</v>
      </c>
      <c r="T68" s="120">
        <f t="shared" si="13"/>
        <v>0</v>
      </c>
      <c r="U68" s="143">
        <f t="shared" si="14"/>
        <v>0</v>
      </c>
      <c r="V68" s="121">
        <f t="shared" si="15"/>
        <v>0</v>
      </c>
      <c r="W68" s="143">
        <f t="shared" si="16"/>
        <v>0</v>
      </c>
      <c r="X68"/>
      <c r="Y68" s="122">
        <f t="shared" si="17"/>
        <v>0</v>
      </c>
      <c r="Z68" s="23"/>
      <c r="AA68" s="123">
        <f t="shared" si="18"/>
        <v>0</v>
      </c>
      <c r="AB68" s="24" t="b">
        <f t="shared" si="6"/>
        <v>0</v>
      </c>
      <c r="AC68" s="23"/>
      <c r="AD68" s="141"/>
    </row>
    <row r="69" spans="1:30" s="19" customFormat="1" ht="13.5" thickBot="1" x14ac:dyDescent="0.25">
      <c r="A69" s="153"/>
      <c r="B69" s="153"/>
      <c r="C69" s="162"/>
      <c r="D69" s="163"/>
      <c r="E69" s="161"/>
      <c r="F69" s="156"/>
      <c r="G69" s="161"/>
      <c r="H69" s="161"/>
      <c r="I69" s="161"/>
      <c r="J69" s="161"/>
      <c r="K69" s="161"/>
      <c r="L69" s="161"/>
      <c r="M69" s="161"/>
      <c r="N69" s="159"/>
      <c r="O69" s="160"/>
      <c r="P69" s="156"/>
      <c r="Q69" s="161"/>
      <c r="R69" s="37" t="str">
        <f>IFERROR(VLOOKUP(AA69,'Band Look Up 24-25'!$E$6:$F$15,2),0)</f>
        <v>Band 1</v>
      </c>
      <c r="S69" s="38">
        <f>IFERROR(IF(F69="",VLOOKUP(R69,'Band Look Up 24-25'!$A$7:$F$15,3),VLOOKUP(R69,'Band Look Up 24-25'!$H$7:$M$15,3,)),0)</f>
        <v>5.5E-2</v>
      </c>
      <c r="T69" s="120">
        <f t="shared" si="13"/>
        <v>0</v>
      </c>
      <c r="U69" s="143">
        <f t="shared" si="14"/>
        <v>0</v>
      </c>
      <c r="V69" s="121">
        <f t="shared" si="15"/>
        <v>0</v>
      </c>
      <c r="W69" s="143">
        <f t="shared" si="16"/>
        <v>0</v>
      </c>
      <c r="X69"/>
      <c r="Y69" s="122">
        <f t="shared" si="17"/>
        <v>0</v>
      </c>
      <c r="Z69" s="23"/>
      <c r="AA69" s="123">
        <f t="shared" si="18"/>
        <v>0</v>
      </c>
      <c r="AB69" s="24" t="b">
        <f t="shared" si="6"/>
        <v>0</v>
      </c>
      <c r="AC69" s="23"/>
      <c r="AD69" s="141"/>
    </row>
    <row r="70" spans="1:30" s="19" customFormat="1" ht="13.5" thickBot="1" x14ac:dyDescent="0.25">
      <c r="A70" s="153"/>
      <c r="B70" s="153"/>
      <c r="C70" s="162"/>
      <c r="D70" s="163"/>
      <c r="E70" s="161"/>
      <c r="F70" s="156"/>
      <c r="G70" s="161"/>
      <c r="H70" s="161"/>
      <c r="I70" s="161"/>
      <c r="J70" s="161"/>
      <c r="K70" s="161"/>
      <c r="L70" s="161"/>
      <c r="M70" s="161"/>
      <c r="N70" s="159"/>
      <c r="O70" s="160"/>
      <c r="P70" s="156"/>
      <c r="Q70" s="161"/>
      <c r="R70" s="37" t="str">
        <f>IFERROR(VLOOKUP(AA70,'Band Look Up 24-25'!$E$6:$F$15,2),0)</f>
        <v>Band 1</v>
      </c>
      <c r="S70" s="38">
        <f>IFERROR(IF(F70="",VLOOKUP(R70,'Band Look Up 24-25'!$A$7:$F$15,3),VLOOKUP(R70,'Band Look Up 24-25'!$H$7:$M$15,3,)),0)</f>
        <v>5.5E-2</v>
      </c>
      <c r="T70" s="120">
        <f t="shared" si="13"/>
        <v>0</v>
      </c>
      <c r="U70" s="143">
        <f t="shared" si="14"/>
        <v>0</v>
      </c>
      <c r="V70" s="121">
        <f t="shared" si="15"/>
        <v>0</v>
      </c>
      <c r="W70" s="143">
        <f t="shared" si="16"/>
        <v>0</v>
      </c>
      <c r="X70"/>
      <c r="Y70" s="122">
        <f t="shared" si="17"/>
        <v>0</v>
      </c>
      <c r="Z70" s="23"/>
      <c r="AA70" s="123">
        <f t="shared" si="18"/>
        <v>0</v>
      </c>
      <c r="AB70" s="24" t="b">
        <f t="shared" ref="AB70:AB133" si="19">IF(AA70&gt;14600.01,"Band 2")</f>
        <v>0</v>
      </c>
      <c r="AC70" s="23"/>
      <c r="AD70" s="141"/>
    </row>
    <row r="71" spans="1:30" s="19" customFormat="1" ht="13.5" thickBot="1" x14ac:dyDescent="0.25">
      <c r="A71" s="153"/>
      <c r="B71" s="153"/>
      <c r="C71" s="162"/>
      <c r="D71" s="163"/>
      <c r="E71" s="161"/>
      <c r="F71" s="156"/>
      <c r="G71" s="161"/>
      <c r="H71" s="161"/>
      <c r="I71" s="161"/>
      <c r="J71" s="161"/>
      <c r="K71" s="161"/>
      <c r="L71" s="161"/>
      <c r="M71" s="161"/>
      <c r="N71" s="159"/>
      <c r="O71" s="160"/>
      <c r="P71" s="156"/>
      <c r="Q71" s="161"/>
      <c r="R71" s="37" t="str">
        <f>IFERROR(VLOOKUP(AA71,'Band Look Up 24-25'!$E$6:$F$15,2),0)</f>
        <v>Band 1</v>
      </c>
      <c r="S71" s="38">
        <f>IFERROR(IF(F71="",VLOOKUP(R71,'Band Look Up 24-25'!$A$7:$F$15,3),VLOOKUP(R71,'Band Look Up 24-25'!$H$7:$M$15,3,)),0)</f>
        <v>5.5E-2</v>
      </c>
      <c r="T71" s="120">
        <f t="shared" si="13"/>
        <v>0</v>
      </c>
      <c r="U71" s="143">
        <f t="shared" si="14"/>
        <v>0</v>
      </c>
      <c r="V71" s="121">
        <f t="shared" si="15"/>
        <v>0</v>
      </c>
      <c r="W71" s="143">
        <f t="shared" si="16"/>
        <v>0</v>
      </c>
      <c r="X71"/>
      <c r="Y71" s="122">
        <f t="shared" si="17"/>
        <v>0</v>
      </c>
      <c r="Z71" s="23"/>
      <c r="AA71" s="123">
        <f t="shared" si="18"/>
        <v>0</v>
      </c>
      <c r="AB71" s="24" t="b">
        <f t="shared" si="19"/>
        <v>0</v>
      </c>
      <c r="AC71" s="23"/>
      <c r="AD71" s="141"/>
    </row>
    <row r="72" spans="1:30" s="19" customFormat="1" ht="13.5" thickBot="1" x14ac:dyDescent="0.25">
      <c r="A72" s="153"/>
      <c r="B72" s="153"/>
      <c r="C72" s="162"/>
      <c r="D72" s="163"/>
      <c r="E72" s="161"/>
      <c r="F72" s="156"/>
      <c r="G72" s="161"/>
      <c r="H72" s="161"/>
      <c r="I72" s="161"/>
      <c r="J72" s="161"/>
      <c r="K72" s="161"/>
      <c r="L72" s="161"/>
      <c r="M72" s="161"/>
      <c r="N72" s="159"/>
      <c r="O72" s="160"/>
      <c r="P72" s="156"/>
      <c r="Q72" s="161"/>
      <c r="R72" s="37" t="str">
        <f>IFERROR(VLOOKUP(AA72,'Band Look Up 24-25'!$E$6:$F$15,2),0)</f>
        <v>Band 1</v>
      </c>
      <c r="S72" s="38">
        <f>IFERROR(IF(F72="",VLOOKUP(R72,'Band Look Up 24-25'!$A$7:$F$15,3),VLOOKUP(R72,'Band Look Up 24-25'!$H$7:$M$15,3,)),0)</f>
        <v>5.5E-2</v>
      </c>
      <c r="T72" s="120">
        <f t="shared" si="13"/>
        <v>0</v>
      </c>
      <c r="U72" s="143">
        <f t="shared" si="14"/>
        <v>0</v>
      </c>
      <c r="V72" s="121">
        <f t="shared" si="15"/>
        <v>0</v>
      </c>
      <c r="W72" s="143">
        <f t="shared" si="16"/>
        <v>0</v>
      </c>
      <c r="X72"/>
      <c r="Y72" s="122">
        <f t="shared" si="17"/>
        <v>0</v>
      </c>
      <c r="Z72" s="23"/>
      <c r="AA72" s="123">
        <f t="shared" si="18"/>
        <v>0</v>
      </c>
      <c r="AB72" s="24" t="b">
        <f t="shared" si="19"/>
        <v>0</v>
      </c>
      <c r="AC72" s="23"/>
      <c r="AD72" s="141"/>
    </row>
    <row r="73" spans="1:30" s="19" customFormat="1" ht="13.5" thickBot="1" x14ac:dyDescent="0.25">
      <c r="A73" s="153"/>
      <c r="B73" s="153"/>
      <c r="C73" s="162"/>
      <c r="D73" s="163"/>
      <c r="E73" s="161"/>
      <c r="F73" s="156"/>
      <c r="G73" s="161"/>
      <c r="H73" s="161"/>
      <c r="I73" s="161"/>
      <c r="J73" s="161"/>
      <c r="K73" s="161"/>
      <c r="L73" s="161"/>
      <c r="M73" s="161"/>
      <c r="N73" s="159"/>
      <c r="O73" s="160"/>
      <c r="P73" s="156"/>
      <c r="Q73" s="161"/>
      <c r="R73" s="37" t="str">
        <f>IFERROR(VLOOKUP(AA73,'Band Look Up 24-25'!$E$6:$F$15,2),0)</f>
        <v>Band 1</v>
      </c>
      <c r="S73" s="38">
        <f>IFERROR(IF(F73="",VLOOKUP(R73,'Band Look Up 24-25'!$A$7:$F$15,3),VLOOKUP(R73,'Band Look Up 24-25'!$H$7:$M$15,3,)),0)</f>
        <v>5.5E-2</v>
      </c>
      <c r="T73" s="120">
        <f t="shared" si="13"/>
        <v>0</v>
      </c>
      <c r="U73" s="143">
        <f t="shared" si="14"/>
        <v>0</v>
      </c>
      <c r="V73" s="121">
        <f t="shared" si="15"/>
        <v>0</v>
      </c>
      <c r="W73" s="143">
        <f t="shared" si="16"/>
        <v>0</v>
      </c>
      <c r="X73"/>
      <c r="Y73" s="122">
        <f t="shared" si="17"/>
        <v>0</v>
      </c>
      <c r="Z73" s="23"/>
      <c r="AA73" s="123">
        <f t="shared" si="18"/>
        <v>0</v>
      </c>
      <c r="AB73" s="24" t="b">
        <f t="shared" si="19"/>
        <v>0</v>
      </c>
      <c r="AC73" s="23"/>
      <c r="AD73" s="141"/>
    </row>
    <row r="74" spans="1:30" s="19" customFormat="1" ht="13.5" thickBot="1" x14ac:dyDescent="0.25">
      <c r="A74" s="153"/>
      <c r="B74" s="153"/>
      <c r="C74" s="162"/>
      <c r="D74" s="163"/>
      <c r="E74" s="161"/>
      <c r="F74" s="156"/>
      <c r="G74" s="161"/>
      <c r="H74" s="161"/>
      <c r="I74" s="161"/>
      <c r="J74" s="161"/>
      <c r="K74" s="161"/>
      <c r="L74" s="161"/>
      <c r="M74" s="161"/>
      <c r="N74" s="159"/>
      <c r="O74" s="160"/>
      <c r="P74" s="156"/>
      <c r="Q74" s="161"/>
      <c r="R74" s="37" t="str">
        <f>IFERROR(VLOOKUP(AA74,'Band Look Up 24-25'!$E$6:$F$15,2),0)</f>
        <v>Band 1</v>
      </c>
      <c r="S74" s="38">
        <f>IFERROR(IF(F74="",VLOOKUP(R74,'Band Look Up 24-25'!$A$7:$F$15,3),VLOOKUP(R74,'Band Look Up 24-25'!$H$7:$M$15,3,)),0)</f>
        <v>5.5E-2</v>
      </c>
      <c r="T74" s="120">
        <f t="shared" si="13"/>
        <v>0</v>
      </c>
      <c r="U74" s="143">
        <f t="shared" si="14"/>
        <v>0</v>
      </c>
      <c r="V74" s="121">
        <f t="shared" si="15"/>
        <v>0</v>
      </c>
      <c r="W74" s="143">
        <f t="shared" si="16"/>
        <v>0</v>
      </c>
      <c r="X74"/>
      <c r="Y74" s="122">
        <f t="shared" si="17"/>
        <v>0</v>
      </c>
      <c r="Z74" s="23"/>
      <c r="AA74" s="123">
        <f t="shared" si="18"/>
        <v>0</v>
      </c>
      <c r="AB74" s="24" t="b">
        <f t="shared" si="19"/>
        <v>0</v>
      </c>
      <c r="AC74" s="23"/>
      <c r="AD74" s="141"/>
    </row>
    <row r="75" spans="1:30" s="19" customFormat="1" ht="13.5" thickBot="1" x14ac:dyDescent="0.25">
      <c r="A75" s="153"/>
      <c r="B75" s="153"/>
      <c r="C75" s="162"/>
      <c r="D75" s="163"/>
      <c r="E75" s="161"/>
      <c r="F75" s="156"/>
      <c r="G75" s="161"/>
      <c r="H75" s="161"/>
      <c r="I75" s="161"/>
      <c r="J75" s="161"/>
      <c r="K75" s="161"/>
      <c r="L75" s="161"/>
      <c r="M75" s="161"/>
      <c r="N75" s="159"/>
      <c r="O75" s="160"/>
      <c r="P75" s="156"/>
      <c r="Q75" s="161"/>
      <c r="R75" s="37" t="str">
        <f>IFERROR(VLOOKUP(AA75,'Band Look Up 24-25'!$E$6:$F$15,2),0)</f>
        <v>Band 1</v>
      </c>
      <c r="S75" s="38">
        <f>IFERROR(IF(F75="",VLOOKUP(R75,'Band Look Up 24-25'!$A$7:$F$15,3),VLOOKUP(R75,'Band Look Up 24-25'!$H$7:$M$15,3,)),0)</f>
        <v>5.5E-2</v>
      </c>
      <c r="T75" s="120">
        <f t="shared" si="13"/>
        <v>0</v>
      </c>
      <c r="U75" s="143">
        <f t="shared" si="14"/>
        <v>0</v>
      </c>
      <c r="V75" s="121">
        <f t="shared" si="15"/>
        <v>0</v>
      </c>
      <c r="W75" s="143">
        <f t="shared" si="16"/>
        <v>0</v>
      </c>
      <c r="X75"/>
      <c r="Y75" s="122">
        <f t="shared" si="17"/>
        <v>0</v>
      </c>
      <c r="Z75" s="23"/>
      <c r="AA75" s="123">
        <f t="shared" si="18"/>
        <v>0</v>
      </c>
      <c r="AB75" s="24" t="b">
        <f t="shared" si="19"/>
        <v>0</v>
      </c>
      <c r="AC75" s="23"/>
      <c r="AD75" s="141"/>
    </row>
    <row r="76" spans="1:30" s="19" customFormat="1" ht="13.5" thickBot="1" x14ac:dyDescent="0.25">
      <c r="A76" s="153"/>
      <c r="B76" s="153"/>
      <c r="C76" s="162"/>
      <c r="D76" s="163"/>
      <c r="E76" s="161"/>
      <c r="F76" s="156"/>
      <c r="G76" s="161"/>
      <c r="H76" s="161"/>
      <c r="I76" s="161"/>
      <c r="J76" s="161"/>
      <c r="K76" s="161"/>
      <c r="L76" s="161"/>
      <c r="M76" s="161"/>
      <c r="N76" s="159"/>
      <c r="O76" s="160"/>
      <c r="P76" s="156"/>
      <c r="Q76" s="161"/>
      <c r="R76" s="37" t="str">
        <f>IFERROR(VLOOKUP(AA76,'Band Look Up 24-25'!$E$6:$F$15,2),0)</f>
        <v>Band 1</v>
      </c>
      <c r="S76" s="38">
        <f>IFERROR(IF(F76="",VLOOKUP(R76,'Band Look Up 24-25'!$A$7:$F$15,3),VLOOKUP(R76,'Band Look Up 24-25'!$H$7:$M$15,3,)),0)</f>
        <v>5.5E-2</v>
      </c>
      <c r="T76" s="120">
        <f t="shared" si="13"/>
        <v>0</v>
      </c>
      <c r="U76" s="143">
        <f t="shared" si="14"/>
        <v>0</v>
      </c>
      <c r="V76" s="121">
        <f t="shared" si="15"/>
        <v>0</v>
      </c>
      <c r="W76" s="143">
        <f t="shared" si="16"/>
        <v>0</v>
      </c>
      <c r="X76"/>
      <c r="Y76" s="122">
        <f t="shared" si="17"/>
        <v>0</v>
      </c>
      <c r="Z76" s="23"/>
      <c r="AA76" s="123">
        <f t="shared" si="18"/>
        <v>0</v>
      </c>
      <c r="AB76" s="24" t="b">
        <f t="shared" si="19"/>
        <v>0</v>
      </c>
      <c r="AC76" s="23"/>
      <c r="AD76" s="141"/>
    </row>
    <row r="77" spans="1:30" s="19" customFormat="1" ht="13.5" thickBot="1" x14ac:dyDescent="0.25">
      <c r="A77" s="153"/>
      <c r="B77" s="153"/>
      <c r="C77" s="162"/>
      <c r="D77" s="163"/>
      <c r="E77" s="161"/>
      <c r="F77" s="156"/>
      <c r="G77" s="161"/>
      <c r="H77" s="161"/>
      <c r="I77" s="161"/>
      <c r="J77" s="161"/>
      <c r="K77" s="161"/>
      <c r="L77" s="161"/>
      <c r="M77" s="161"/>
      <c r="N77" s="159"/>
      <c r="O77" s="160"/>
      <c r="P77" s="156"/>
      <c r="Q77" s="161"/>
      <c r="R77" s="37" t="str">
        <f>IFERROR(VLOOKUP(AA77,'Band Look Up 24-25'!$E$6:$F$15,2),0)</f>
        <v>Band 1</v>
      </c>
      <c r="S77" s="38">
        <f>IFERROR(IF(F77="",VLOOKUP(R77,'Band Look Up 24-25'!$A$7:$F$15,3),VLOOKUP(R77,'Band Look Up 24-25'!$H$7:$M$15,3,)),0)</f>
        <v>5.5E-2</v>
      </c>
      <c r="T77" s="120">
        <f t="shared" si="13"/>
        <v>0</v>
      </c>
      <c r="U77" s="143">
        <f t="shared" si="14"/>
        <v>0</v>
      </c>
      <c r="V77" s="121">
        <f t="shared" si="15"/>
        <v>0</v>
      </c>
      <c r="W77" s="143">
        <f t="shared" si="16"/>
        <v>0</v>
      </c>
      <c r="X77"/>
      <c r="Y77" s="122">
        <f t="shared" si="17"/>
        <v>0</v>
      </c>
      <c r="Z77" s="23"/>
      <c r="AA77" s="123">
        <f t="shared" si="18"/>
        <v>0</v>
      </c>
      <c r="AB77" s="24" t="b">
        <f t="shared" si="19"/>
        <v>0</v>
      </c>
      <c r="AC77" s="23"/>
      <c r="AD77" s="141"/>
    </row>
    <row r="78" spans="1:30" s="19" customFormat="1" ht="13.5" thickBot="1" x14ac:dyDescent="0.25">
      <c r="A78" s="153"/>
      <c r="B78" s="153"/>
      <c r="C78" s="162"/>
      <c r="D78" s="163"/>
      <c r="E78" s="161"/>
      <c r="F78" s="156"/>
      <c r="G78" s="161"/>
      <c r="H78" s="161"/>
      <c r="I78" s="161"/>
      <c r="J78" s="161"/>
      <c r="K78" s="161"/>
      <c r="L78" s="161"/>
      <c r="M78" s="161"/>
      <c r="N78" s="159"/>
      <c r="O78" s="160"/>
      <c r="P78" s="156"/>
      <c r="Q78" s="161"/>
      <c r="R78" s="37" t="str">
        <f>IFERROR(VLOOKUP(AA78,'Band Look Up 24-25'!$E$6:$F$15,2),0)</f>
        <v>Band 1</v>
      </c>
      <c r="S78" s="38">
        <f>IFERROR(IF(F78="",VLOOKUP(R78,'Band Look Up 24-25'!$A$7:$F$15,3),VLOOKUP(R78,'Band Look Up 24-25'!$H$7:$M$15,3,)),0)</f>
        <v>5.5E-2</v>
      </c>
      <c r="T78" s="120">
        <f t="shared" si="13"/>
        <v>0</v>
      </c>
      <c r="U78" s="143">
        <f t="shared" si="14"/>
        <v>0</v>
      </c>
      <c r="V78" s="121">
        <f t="shared" si="15"/>
        <v>0</v>
      </c>
      <c r="W78" s="143">
        <f t="shared" si="16"/>
        <v>0</v>
      </c>
      <c r="X78"/>
      <c r="Y78" s="122">
        <f t="shared" si="17"/>
        <v>0</v>
      </c>
      <c r="Z78" s="23"/>
      <c r="AA78" s="123">
        <f t="shared" si="18"/>
        <v>0</v>
      </c>
      <c r="AB78" s="24" t="b">
        <f t="shared" si="19"/>
        <v>0</v>
      </c>
      <c r="AC78" s="23"/>
      <c r="AD78" s="141"/>
    </row>
    <row r="79" spans="1:30" s="19" customFormat="1" ht="13.5" thickBot="1" x14ac:dyDescent="0.25">
      <c r="A79" s="153"/>
      <c r="B79" s="153"/>
      <c r="C79" s="162"/>
      <c r="D79" s="163"/>
      <c r="E79" s="161"/>
      <c r="F79" s="156"/>
      <c r="G79" s="161"/>
      <c r="H79" s="161"/>
      <c r="I79" s="161"/>
      <c r="J79" s="161"/>
      <c r="K79" s="161"/>
      <c r="L79" s="161"/>
      <c r="M79" s="161"/>
      <c r="N79" s="159"/>
      <c r="O79" s="160"/>
      <c r="P79" s="156"/>
      <c r="Q79" s="161"/>
      <c r="R79" s="37" t="str">
        <f>IFERROR(VLOOKUP(AA79,'Band Look Up 24-25'!$E$6:$F$15,2),0)</f>
        <v>Band 1</v>
      </c>
      <c r="S79" s="38">
        <f>IFERROR(IF(F79="",VLOOKUP(R79,'Band Look Up 24-25'!$A$7:$F$15,3),VLOOKUP(R79,'Band Look Up 24-25'!$H$7:$M$15,3,)),0)</f>
        <v>5.5E-2</v>
      </c>
      <c r="T79" s="120">
        <f t="shared" si="13"/>
        <v>0</v>
      </c>
      <c r="U79" s="143">
        <f t="shared" si="14"/>
        <v>0</v>
      </c>
      <c r="V79" s="121">
        <f t="shared" si="15"/>
        <v>0</v>
      </c>
      <c r="W79" s="143">
        <f t="shared" si="16"/>
        <v>0</v>
      </c>
      <c r="X79"/>
      <c r="Y79" s="122">
        <f t="shared" si="17"/>
        <v>0</v>
      </c>
      <c r="Z79" s="23"/>
      <c r="AA79" s="123">
        <f t="shared" si="18"/>
        <v>0</v>
      </c>
      <c r="AB79" s="24" t="b">
        <f t="shared" si="19"/>
        <v>0</v>
      </c>
      <c r="AC79" s="23"/>
      <c r="AD79" s="141"/>
    </row>
    <row r="80" spans="1:30" s="19" customFormat="1" ht="13.5" thickBot="1" x14ac:dyDescent="0.25">
      <c r="A80" s="153"/>
      <c r="B80" s="153"/>
      <c r="C80" s="162"/>
      <c r="D80" s="163"/>
      <c r="E80" s="161"/>
      <c r="F80" s="156"/>
      <c r="G80" s="161"/>
      <c r="H80" s="161"/>
      <c r="I80" s="161"/>
      <c r="J80" s="161"/>
      <c r="K80" s="161"/>
      <c r="L80" s="161"/>
      <c r="M80" s="161"/>
      <c r="N80" s="159"/>
      <c r="O80" s="160"/>
      <c r="P80" s="156"/>
      <c r="Q80" s="161"/>
      <c r="R80" s="37" t="str">
        <f>IFERROR(VLOOKUP(AA80,'Band Look Up 24-25'!$E$6:$F$15,2),0)</f>
        <v>Band 1</v>
      </c>
      <c r="S80" s="38">
        <f>IFERROR(IF(F80="",VLOOKUP(R80,'Band Look Up 24-25'!$A$7:$F$15,3),VLOOKUP(R80,'Band Look Up 24-25'!$H$7:$M$15,3,)),0)</f>
        <v>5.5E-2</v>
      </c>
      <c r="T80" s="120">
        <f t="shared" si="13"/>
        <v>0</v>
      </c>
      <c r="U80" s="143">
        <f t="shared" si="14"/>
        <v>0</v>
      </c>
      <c r="V80" s="121">
        <f t="shared" si="15"/>
        <v>0</v>
      </c>
      <c r="W80" s="143">
        <f t="shared" si="16"/>
        <v>0</v>
      </c>
      <c r="X80"/>
      <c r="Y80" s="122">
        <f t="shared" si="17"/>
        <v>0</v>
      </c>
      <c r="Z80" s="23"/>
      <c r="AA80" s="123">
        <f t="shared" si="18"/>
        <v>0</v>
      </c>
      <c r="AB80" s="24" t="b">
        <f t="shared" si="19"/>
        <v>0</v>
      </c>
      <c r="AC80" s="23"/>
      <c r="AD80" s="141"/>
    </row>
    <row r="81" spans="1:30" s="19" customFormat="1" ht="13.5" thickBot="1" x14ac:dyDescent="0.25">
      <c r="A81" s="153"/>
      <c r="B81" s="153"/>
      <c r="C81" s="162"/>
      <c r="D81" s="163"/>
      <c r="E81" s="161"/>
      <c r="F81" s="156"/>
      <c r="G81" s="161"/>
      <c r="H81" s="161"/>
      <c r="I81" s="161"/>
      <c r="J81" s="161"/>
      <c r="K81" s="161"/>
      <c r="L81" s="161"/>
      <c r="M81" s="161"/>
      <c r="N81" s="159"/>
      <c r="O81" s="160"/>
      <c r="P81" s="156"/>
      <c r="Q81" s="161"/>
      <c r="R81" s="37" t="str">
        <f>IFERROR(VLOOKUP(AA81,'Band Look Up 24-25'!$E$6:$F$15,2),0)</f>
        <v>Band 1</v>
      </c>
      <c r="S81" s="38">
        <f>IFERROR(IF(F81="",VLOOKUP(R81,'Band Look Up 24-25'!$A$7:$F$15,3),VLOOKUP(R81,'Band Look Up 24-25'!$H$7:$M$15,3,)),0)</f>
        <v>5.5E-2</v>
      </c>
      <c r="T81" s="120">
        <f t="shared" si="13"/>
        <v>0</v>
      </c>
      <c r="U81" s="143">
        <f t="shared" si="14"/>
        <v>0</v>
      </c>
      <c r="V81" s="121">
        <f t="shared" si="15"/>
        <v>0</v>
      </c>
      <c r="W81" s="143">
        <f t="shared" si="16"/>
        <v>0</v>
      </c>
      <c r="X81"/>
      <c r="Y81" s="122">
        <f t="shared" si="17"/>
        <v>0</v>
      </c>
      <c r="Z81" s="23"/>
      <c r="AA81" s="123">
        <f t="shared" si="18"/>
        <v>0</v>
      </c>
      <c r="AB81" s="24" t="b">
        <f t="shared" si="19"/>
        <v>0</v>
      </c>
      <c r="AC81" s="23"/>
      <c r="AD81" s="141"/>
    </row>
    <row r="82" spans="1:30" s="19" customFormat="1" ht="13.5" thickBot="1" x14ac:dyDescent="0.25">
      <c r="A82" s="153"/>
      <c r="B82" s="153"/>
      <c r="C82" s="162"/>
      <c r="D82" s="163"/>
      <c r="E82" s="161"/>
      <c r="F82" s="156"/>
      <c r="G82" s="161"/>
      <c r="H82" s="161"/>
      <c r="I82" s="161"/>
      <c r="J82" s="161"/>
      <c r="K82" s="161"/>
      <c r="L82" s="161"/>
      <c r="M82" s="161"/>
      <c r="N82" s="159"/>
      <c r="O82" s="160"/>
      <c r="P82" s="156"/>
      <c r="Q82" s="161"/>
      <c r="R82" s="37" t="str">
        <f>IFERROR(VLOOKUP(AA82,'Band Look Up 24-25'!$E$6:$F$15,2),0)</f>
        <v>Band 1</v>
      </c>
      <c r="S82" s="38">
        <f>IFERROR(IF(F82="",VLOOKUP(R82,'Band Look Up 24-25'!$A$7:$F$15,3),VLOOKUP(R82,'Band Look Up 24-25'!$H$7:$M$15,3,)),0)</f>
        <v>5.5E-2</v>
      </c>
      <c r="T82" s="120">
        <f t="shared" si="13"/>
        <v>0</v>
      </c>
      <c r="U82" s="143">
        <f t="shared" si="14"/>
        <v>0</v>
      </c>
      <c r="V82" s="121">
        <f t="shared" si="15"/>
        <v>0</v>
      </c>
      <c r="W82" s="143">
        <f t="shared" si="16"/>
        <v>0</v>
      </c>
      <c r="X82"/>
      <c r="Y82" s="122">
        <f t="shared" si="17"/>
        <v>0</v>
      </c>
      <c r="Z82" s="23"/>
      <c r="AA82" s="123">
        <f t="shared" si="18"/>
        <v>0</v>
      </c>
      <c r="AB82" s="24" t="b">
        <f t="shared" si="19"/>
        <v>0</v>
      </c>
      <c r="AC82" s="23"/>
      <c r="AD82" s="141"/>
    </row>
    <row r="83" spans="1:30" s="19" customFormat="1" ht="13.5" thickBot="1" x14ac:dyDescent="0.25">
      <c r="A83" s="153"/>
      <c r="B83" s="153"/>
      <c r="C83" s="162"/>
      <c r="D83" s="163"/>
      <c r="E83" s="161"/>
      <c r="F83" s="156"/>
      <c r="G83" s="161"/>
      <c r="H83" s="161"/>
      <c r="I83" s="161"/>
      <c r="J83" s="161"/>
      <c r="K83" s="161"/>
      <c r="L83" s="161"/>
      <c r="M83" s="161"/>
      <c r="N83" s="159"/>
      <c r="O83" s="160"/>
      <c r="P83" s="156"/>
      <c r="Q83" s="161"/>
      <c r="R83" s="37" t="str">
        <f>IFERROR(VLOOKUP(AA83,'Band Look Up 24-25'!$E$6:$F$15,2),0)</f>
        <v>Band 1</v>
      </c>
      <c r="S83" s="38">
        <f>IFERROR(IF(F83="",VLOOKUP(R83,'Band Look Up 24-25'!$A$7:$F$15,3),VLOOKUP(R83,'Band Look Up 24-25'!$H$7:$M$15,3,)),0)</f>
        <v>5.5E-2</v>
      </c>
      <c r="T83" s="120">
        <f t="shared" si="13"/>
        <v>0</v>
      </c>
      <c r="U83" s="143">
        <f t="shared" si="14"/>
        <v>0</v>
      </c>
      <c r="V83" s="121">
        <f t="shared" si="15"/>
        <v>0</v>
      </c>
      <c r="W83" s="143">
        <f t="shared" si="16"/>
        <v>0</v>
      </c>
      <c r="X83"/>
      <c r="Y83" s="122">
        <f t="shared" si="17"/>
        <v>0</v>
      </c>
      <c r="Z83" s="23"/>
      <c r="AA83" s="123">
        <f t="shared" si="18"/>
        <v>0</v>
      </c>
      <c r="AB83" s="24" t="b">
        <f t="shared" si="19"/>
        <v>0</v>
      </c>
      <c r="AC83" s="23"/>
      <c r="AD83" s="141"/>
    </row>
    <row r="84" spans="1:30" s="19" customFormat="1" ht="13.5" thickBot="1" x14ac:dyDescent="0.25">
      <c r="A84" s="153"/>
      <c r="B84" s="153"/>
      <c r="C84" s="162"/>
      <c r="D84" s="163"/>
      <c r="E84" s="161"/>
      <c r="F84" s="156"/>
      <c r="G84" s="161"/>
      <c r="H84" s="161"/>
      <c r="I84" s="161"/>
      <c r="J84" s="161"/>
      <c r="K84" s="161"/>
      <c r="L84" s="161"/>
      <c r="M84" s="161"/>
      <c r="N84" s="159"/>
      <c r="O84" s="160"/>
      <c r="P84" s="156"/>
      <c r="Q84" s="161"/>
      <c r="R84" s="37" t="str">
        <f>IFERROR(VLOOKUP(AA84,'Band Look Up 24-25'!$E$6:$F$15,2),0)</f>
        <v>Band 1</v>
      </c>
      <c r="S84" s="38">
        <f>IFERROR(IF(F84="",VLOOKUP(R84,'Band Look Up 24-25'!$A$7:$F$15,3),VLOOKUP(R84,'Band Look Up 24-25'!$H$7:$M$15,3,)),0)</f>
        <v>5.5E-2</v>
      </c>
      <c r="T84" s="120">
        <f t="shared" si="13"/>
        <v>0</v>
      </c>
      <c r="U84" s="143">
        <f t="shared" si="14"/>
        <v>0</v>
      </c>
      <c r="V84" s="121">
        <f t="shared" si="15"/>
        <v>0</v>
      </c>
      <c r="W84" s="143">
        <f t="shared" si="16"/>
        <v>0</v>
      </c>
      <c r="X84"/>
      <c r="Y84" s="122">
        <f t="shared" si="17"/>
        <v>0</v>
      </c>
      <c r="Z84" s="23"/>
      <c r="AA84" s="123">
        <f t="shared" si="18"/>
        <v>0</v>
      </c>
      <c r="AB84" s="24" t="b">
        <f t="shared" si="19"/>
        <v>0</v>
      </c>
      <c r="AC84" s="23"/>
      <c r="AD84" s="141"/>
    </row>
    <row r="85" spans="1:30" s="19" customFormat="1" ht="13.5" thickBot="1" x14ac:dyDescent="0.25">
      <c r="A85" s="153"/>
      <c r="B85" s="153"/>
      <c r="C85" s="162"/>
      <c r="D85" s="163"/>
      <c r="E85" s="161"/>
      <c r="F85" s="156"/>
      <c r="G85" s="161"/>
      <c r="H85" s="161"/>
      <c r="I85" s="161"/>
      <c r="J85" s="161"/>
      <c r="K85" s="161"/>
      <c r="L85" s="161"/>
      <c r="M85" s="161"/>
      <c r="N85" s="159"/>
      <c r="O85" s="160"/>
      <c r="P85" s="156"/>
      <c r="Q85" s="161"/>
      <c r="R85" s="37" t="str">
        <f>IFERROR(VLOOKUP(AA85,'Band Look Up 24-25'!$E$6:$F$15,2),0)</f>
        <v>Band 1</v>
      </c>
      <c r="S85" s="38">
        <f>IFERROR(IF(F85="",VLOOKUP(R85,'Band Look Up 24-25'!$A$7:$F$15,3),VLOOKUP(R85,'Band Look Up 24-25'!$H$7:$M$15,3,)),0)</f>
        <v>5.5E-2</v>
      </c>
      <c r="T85" s="120">
        <f t="shared" si="13"/>
        <v>0</v>
      </c>
      <c r="U85" s="143">
        <f t="shared" si="14"/>
        <v>0</v>
      </c>
      <c r="V85" s="121">
        <f t="shared" si="15"/>
        <v>0</v>
      </c>
      <c r="W85" s="143">
        <f t="shared" si="16"/>
        <v>0</v>
      </c>
      <c r="X85"/>
      <c r="Y85" s="122">
        <f t="shared" si="17"/>
        <v>0</v>
      </c>
      <c r="Z85" s="23"/>
      <c r="AA85" s="123">
        <f t="shared" si="18"/>
        <v>0</v>
      </c>
      <c r="AB85" s="24" t="b">
        <f t="shared" si="19"/>
        <v>0</v>
      </c>
      <c r="AC85" s="23"/>
      <c r="AD85" s="141"/>
    </row>
    <row r="86" spans="1:30" s="19" customFormat="1" ht="13.5" thickBot="1" x14ac:dyDescent="0.25">
      <c r="A86" s="153"/>
      <c r="B86" s="153"/>
      <c r="C86" s="162"/>
      <c r="D86" s="163"/>
      <c r="E86" s="161"/>
      <c r="F86" s="156"/>
      <c r="G86" s="161"/>
      <c r="H86" s="161"/>
      <c r="I86" s="161"/>
      <c r="J86" s="161"/>
      <c r="K86" s="161"/>
      <c r="L86" s="161"/>
      <c r="M86" s="161"/>
      <c r="N86" s="159"/>
      <c r="O86" s="160"/>
      <c r="P86" s="156"/>
      <c r="Q86" s="161"/>
      <c r="R86" s="37" t="str">
        <f>IFERROR(VLOOKUP(AA86,'Band Look Up 24-25'!$E$6:$F$15,2),0)</f>
        <v>Band 1</v>
      </c>
      <c r="S86" s="38">
        <f>IFERROR(IF(F86="",VLOOKUP(R86,'Band Look Up 24-25'!$A$7:$F$15,3),VLOOKUP(R86,'Band Look Up 24-25'!$H$7:$M$15,3,)),0)</f>
        <v>5.5E-2</v>
      </c>
      <c r="T86" s="120">
        <f t="shared" si="13"/>
        <v>0</v>
      </c>
      <c r="U86" s="143">
        <f t="shared" si="14"/>
        <v>0</v>
      </c>
      <c r="V86" s="121">
        <f t="shared" si="15"/>
        <v>0</v>
      </c>
      <c r="W86" s="143">
        <f t="shared" si="16"/>
        <v>0</v>
      </c>
      <c r="X86"/>
      <c r="Y86" s="122">
        <f t="shared" si="17"/>
        <v>0</v>
      </c>
      <c r="Z86" s="23"/>
      <c r="AA86" s="123">
        <f t="shared" si="18"/>
        <v>0</v>
      </c>
      <c r="AB86" s="24" t="b">
        <f t="shared" si="19"/>
        <v>0</v>
      </c>
      <c r="AC86" s="23"/>
      <c r="AD86" s="141"/>
    </row>
    <row r="87" spans="1:30" s="19" customFormat="1" ht="13.5" thickBot="1" x14ac:dyDescent="0.25">
      <c r="A87" s="153"/>
      <c r="B87" s="153"/>
      <c r="C87" s="162"/>
      <c r="D87" s="163"/>
      <c r="E87" s="161"/>
      <c r="F87" s="156"/>
      <c r="G87" s="161"/>
      <c r="H87" s="161"/>
      <c r="I87" s="161"/>
      <c r="J87" s="161"/>
      <c r="K87" s="161"/>
      <c r="L87" s="161"/>
      <c r="M87" s="161"/>
      <c r="N87" s="159"/>
      <c r="O87" s="160"/>
      <c r="P87" s="156"/>
      <c r="Q87" s="161"/>
      <c r="R87" s="37" t="str">
        <f>IFERROR(VLOOKUP(AA87,'Band Look Up 24-25'!$E$6:$F$15,2),0)</f>
        <v>Band 1</v>
      </c>
      <c r="S87" s="38">
        <f>IFERROR(IF(F87="",VLOOKUP(R87,'Band Look Up 24-25'!$A$7:$F$15,3),VLOOKUP(R87,'Band Look Up 24-25'!$H$7:$M$15,3,)),0)</f>
        <v>5.5E-2</v>
      </c>
      <c r="T87" s="120">
        <f t="shared" si="13"/>
        <v>0</v>
      </c>
      <c r="U87" s="143">
        <f t="shared" si="14"/>
        <v>0</v>
      </c>
      <c r="V87" s="121">
        <f t="shared" si="15"/>
        <v>0</v>
      </c>
      <c r="W87" s="143">
        <f t="shared" si="16"/>
        <v>0</v>
      </c>
      <c r="X87"/>
      <c r="Y87" s="122">
        <f t="shared" si="17"/>
        <v>0</v>
      </c>
      <c r="Z87" s="23"/>
      <c r="AA87" s="123">
        <f t="shared" si="18"/>
        <v>0</v>
      </c>
      <c r="AB87" s="24" t="b">
        <f t="shared" si="19"/>
        <v>0</v>
      </c>
      <c r="AC87" s="23"/>
      <c r="AD87" s="141"/>
    </row>
    <row r="88" spans="1:30" s="19" customFormat="1" ht="13.5" thickBot="1" x14ac:dyDescent="0.25">
      <c r="A88" s="153"/>
      <c r="B88" s="153"/>
      <c r="C88" s="162"/>
      <c r="D88" s="163"/>
      <c r="E88" s="161"/>
      <c r="F88" s="156"/>
      <c r="G88" s="161"/>
      <c r="H88" s="161"/>
      <c r="I88" s="161"/>
      <c r="J88" s="161"/>
      <c r="K88" s="161"/>
      <c r="L88" s="161"/>
      <c r="M88" s="161"/>
      <c r="N88" s="159"/>
      <c r="O88" s="160"/>
      <c r="P88" s="156"/>
      <c r="Q88" s="161"/>
      <c r="R88" s="37" t="str">
        <f>IFERROR(VLOOKUP(AA88,'Band Look Up 24-25'!$E$6:$F$15,2),0)</f>
        <v>Band 1</v>
      </c>
      <c r="S88" s="38">
        <f>IFERROR(IF(F88="",VLOOKUP(R88,'Band Look Up 24-25'!$A$7:$F$15,3),VLOOKUP(R88,'Band Look Up 24-25'!$H$7:$M$15,3,)),0)</f>
        <v>5.5E-2</v>
      </c>
      <c r="T88" s="120">
        <f t="shared" si="13"/>
        <v>0</v>
      </c>
      <c r="U88" s="143">
        <f t="shared" si="14"/>
        <v>0</v>
      </c>
      <c r="V88" s="121">
        <f t="shared" si="15"/>
        <v>0</v>
      </c>
      <c r="W88" s="143">
        <f t="shared" si="16"/>
        <v>0</v>
      </c>
      <c r="X88"/>
      <c r="Y88" s="122">
        <f t="shared" si="17"/>
        <v>0</v>
      </c>
      <c r="Z88" s="23"/>
      <c r="AA88" s="123">
        <f t="shared" si="18"/>
        <v>0</v>
      </c>
      <c r="AB88" s="24" t="b">
        <f t="shared" si="19"/>
        <v>0</v>
      </c>
      <c r="AC88" s="23"/>
      <c r="AD88" s="141"/>
    </row>
    <row r="89" spans="1:30" s="19" customFormat="1" ht="13.5" thickBot="1" x14ac:dyDescent="0.25">
      <c r="A89" s="153"/>
      <c r="B89" s="153"/>
      <c r="C89" s="162"/>
      <c r="D89" s="163"/>
      <c r="E89" s="161"/>
      <c r="F89" s="156"/>
      <c r="G89" s="161"/>
      <c r="H89" s="161"/>
      <c r="I89" s="161"/>
      <c r="J89" s="161"/>
      <c r="K89" s="161"/>
      <c r="L89" s="161"/>
      <c r="M89" s="161"/>
      <c r="N89" s="159"/>
      <c r="O89" s="160"/>
      <c r="P89" s="156"/>
      <c r="Q89" s="161"/>
      <c r="R89" s="37" t="str">
        <f>IFERROR(VLOOKUP(AA89,'Band Look Up 24-25'!$E$6:$F$15,2),0)</f>
        <v>Band 1</v>
      </c>
      <c r="S89" s="38">
        <f>IFERROR(IF(F89="",VLOOKUP(R89,'Band Look Up 24-25'!$A$7:$F$15,3),VLOOKUP(R89,'Band Look Up 24-25'!$H$7:$M$15,3,)),0)</f>
        <v>5.5E-2</v>
      </c>
      <c r="T89" s="120">
        <f t="shared" si="13"/>
        <v>0</v>
      </c>
      <c r="U89" s="143">
        <f t="shared" si="14"/>
        <v>0</v>
      </c>
      <c r="V89" s="121">
        <f t="shared" si="15"/>
        <v>0</v>
      </c>
      <c r="W89" s="143">
        <f t="shared" si="16"/>
        <v>0</v>
      </c>
      <c r="X89"/>
      <c r="Y89" s="122">
        <f t="shared" si="17"/>
        <v>0</v>
      </c>
      <c r="Z89" s="23"/>
      <c r="AA89" s="123">
        <f t="shared" si="18"/>
        <v>0</v>
      </c>
      <c r="AB89" s="24" t="b">
        <f t="shared" si="19"/>
        <v>0</v>
      </c>
      <c r="AC89" s="23"/>
      <c r="AD89" s="141"/>
    </row>
    <row r="90" spans="1:30" s="19" customFormat="1" ht="13.5" thickBot="1" x14ac:dyDescent="0.25">
      <c r="A90" s="153"/>
      <c r="B90" s="153"/>
      <c r="C90" s="162"/>
      <c r="D90" s="163"/>
      <c r="E90" s="161"/>
      <c r="F90" s="156"/>
      <c r="G90" s="161"/>
      <c r="H90" s="161"/>
      <c r="I90" s="161"/>
      <c r="J90" s="161"/>
      <c r="K90" s="161"/>
      <c r="L90" s="161"/>
      <c r="M90" s="161"/>
      <c r="N90" s="159"/>
      <c r="O90" s="160"/>
      <c r="P90" s="156"/>
      <c r="Q90" s="161"/>
      <c r="R90" s="37" t="str">
        <f>IFERROR(VLOOKUP(AA90,'Band Look Up 24-25'!$E$6:$F$15,2),0)</f>
        <v>Band 1</v>
      </c>
      <c r="S90" s="38">
        <f>IFERROR(IF(F90="",VLOOKUP(R90,'Band Look Up 24-25'!$A$7:$F$15,3),VLOOKUP(R90,'Band Look Up 24-25'!$H$7:$M$15,3,)),0)</f>
        <v>5.5E-2</v>
      </c>
      <c r="T90" s="120">
        <f t="shared" si="13"/>
        <v>0</v>
      </c>
      <c r="U90" s="143">
        <f t="shared" si="14"/>
        <v>0</v>
      </c>
      <c r="V90" s="121">
        <f t="shared" si="15"/>
        <v>0</v>
      </c>
      <c r="W90" s="143">
        <f t="shared" si="16"/>
        <v>0</v>
      </c>
      <c r="X90"/>
      <c r="Y90" s="122">
        <f t="shared" si="17"/>
        <v>0</v>
      </c>
      <c r="Z90" s="23"/>
      <c r="AA90" s="123">
        <f t="shared" si="18"/>
        <v>0</v>
      </c>
      <c r="AB90" s="24" t="b">
        <f t="shared" si="19"/>
        <v>0</v>
      </c>
      <c r="AC90" s="23"/>
      <c r="AD90" s="141"/>
    </row>
    <row r="91" spans="1:30" s="19" customFormat="1" ht="13.5" thickBot="1" x14ac:dyDescent="0.25">
      <c r="A91" s="153"/>
      <c r="B91" s="153"/>
      <c r="C91" s="162"/>
      <c r="D91" s="163"/>
      <c r="E91" s="161"/>
      <c r="F91" s="156"/>
      <c r="G91" s="161"/>
      <c r="H91" s="161"/>
      <c r="I91" s="161"/>
      <c r="J91" s="161"/>
      <c r="K91" s="161"/>
      <c r="L91" s="161"/>
      <c r="M91" s="161"/>
      <c r="N91" s="159"/>
      <c r="O91" s="160"/>
      <c r="P91" s="156"/>
      <c r="Q91" s="161"/>
      <c r="R91" s="37" t="str">
        <f>IFERROR(VLOOKUP(AA91,'Band Look Up 24-25'!$E$6:$F$15,2),0)</f>
        <v>Band 1</v>
      </c>
      <c r="S91" s="38">
        <f>IFERROR(IF(F91="",VLOOKUP(R91,'Band Look Up 24-25'!$A$7:$F$15,3),VLOOKUP(R91,'Band Look Up 24-25'!$H$7:$M$15,3,)),0)</f>
        <v>5.5E-2</v>
      </c>
      <c r="T91" s="120">
        <f t="shared" si="13"/>
        <v>0</v>
      </c>
      <c r="U91" s="143">
        <f t="shared" si="14"/>
        <v>0</v>
      </c>
      <c r="V91" s="121">
        <f t="shared" si="15"/>
        <v>0</v>
      </c>
      <c r="W91" s="143">
        <f t="shared" si="16"/>
        <v>0</v>
      </c>
      <c r="X91"/>
      <c r="Y91" s="122">
        <f t="shared" si="17"/>
        <v>0</v>
      </c>
      <c r="Z91" s="23"/>
      <c r="AA91" s="123">
        <f t="shared" si="18"/>
        <v>0</v>
      </c>
      <c r="AB91" s="24" t="b">
        <f t="shared" si="19"/>
        <v>0</v>
      </c>
      <c r="AC91" s="23"/>
      <c r="AD91" s="141"/>
    </row>
    <row r="92" spans="1:30" s="19" customFormat="1" ht="13.5" thickBot="1" x14ac:dyDescent="0.25">
      <c r="A92" s="153"/>
      <c r="B92" s="153"/>
      <c r="C92" s="162"/>
      <c r="D92" s="163"/>
      <c r="E92" s="161"/>
      <c r="F92" s="156"/>
      <c r="G92" s="161"/>
      <c r="H92" s="161"/>
      <c r="I92" s="161"/>
      <c r="J92" s="161"/>
      <c r="K92" s="161"/>
      <c r="L92" s="161"/>
      <c r="M92" s="161"/>
      <c r="N92" s="159"/>
      <c r="O92" s="160"/>
      <c r="P92" s="156"/>
      <c r="Q92" s="161"/>
      <c r="R92" s="37" t="str">
        <f>IFERROR(VLOOKUP(AA92,'Band Look Up 24-25'!$E$6:$F$15,2),0)</f>
        <v>Band 1</v>
      </c>
      <c r="S92" s="38">
        <f>IFERROR(IF(F92="",VLOOKUP(R92,'Band Look Up 24-25'!$A$7:$F$15,3),VLOOKUP(R92,'Band Look Up 24-25'!$H$7:$M$15,3,)),0)</f>
        <v>5.5E-2</v>
      </c>
      <c r="T92" s="120">
        <f t="shared" si="13"/>
        <v>0</v>
      </c>
      <c r="U92" s="143">
        <f t="shared" si="14"/>
        <v>0</v>
      </c>
      <c r="V92" s="121">
        <f t="shared" si="15"/>
        <v>0</v>
      </c>
      <c r="W92" s="143">
        <f t="shared" si="16"/>
        <v>0</v>
      </c>
      <c r="X92"/>
      <c r="Y92" s="122">
        <f t="shared" si="17"/>
        <v>0</v>
      </c>
      <c r="Z92" s="23"/>
      <c r="AA92" s="123">
        <f t="shared" si="18"/>
        <v>0</v>
      </c>
      <c r="AB92" s="24" t="b">
        <f t="shared" si="19"/>
        <v>0</v>
      </c>
      <c r="AC92" s="23"/>
      <c r="AD92" s="141"/>
    </row>
    <row r="93" spans="1:30" s="19" customFormat="1" ht="13.5" thickBot="1" x14ac:dyDescent="0.25">
      <c r="A93" s="153"/>
      <c r="B93" s="153"/>
      <c r="C93" s="162"/>
      <c r="D93" s="163"/>
      <c r="E93" s="161"/>
      <c r="F93" s="156"/>
      <c r="G93" s="161"/>
      <c r="H93" s="161"/>
      <c r="I93" s="161"/>
      <c r="J93" s="161"/>
      <c r="K93" s="161"/>
      <c r="L93" s="161"/>
      <c r="M93" s="161"/>
      <c r="N93" s="159"/>
      <c r="O93" s="160"/>
      <c r="P93" s="156"/>
      <c r="Q93" s="161"/>
      <c r="R93" s="37" t="str">
        <f>IFERROR(VLOOKUP(AA93,'Band Look Up 24-25'!$E$6:$F$15,2),0)</f>
        <v>Band 1</v>
      </c>
      <c r="S93" s="38">
        <f>IFERROR(IF(F93="",VLOOKUP(R93,'Band Look Up 24-25'!$A$7:$F$15,3),VLOOKUP(R93,'Band Look Up 24-25'!$H$7:$M$15,3,)),0)</f>
        <v>5.5E-2</v>
      </c>
      <c r="T93" s="120">
        <f t="shared" si="13"/>
        <v>0</v>
      </c>
      <c r="U93" s="143">
        <f t="shared" si="14"/>
        <v>0</v>
      </c>
      <c r="V93" s="121">
        <f t="shared" si="15"/>
        <v>0</v>
      </c>
      <c r="W93" s="143">
        <f t="shared" si="16"/>
        <v>0</v>
      </c>
      <c r="X93"/>
      <c r="Y93" s="122">
        <f t="shared" si="17"/>
        <v>0</v>
      </c>
      <c r="Z93" s="23"/>
      <c r="AA93" s="123">
        <f t="shared" si="18"/>
        <v>0</v>
      </c>
      <c r="AB93" s="24" t="b">
        <f t="shared" si="19"/>
        <v>0</v>
      </c>
      <c r="AC93" s="23"/>
      <c r="AD93" s="141"/>
    </row>
    <row r="94" spans="1:30" s="19" customFormat="1" ht="13.5" thickBot="1" x14ac:dyDescent="0.25">
      <c r="A94" s="153"/>
      <c r="B94" s="153"/>
      <c r="C94" s="162"/>
      <c r="D94" s="163"/>
      <c r="E94" s="161"/>
      <c r="F94" s="156"/>
      <c r="G94" s="161"/>
      <c r="H94" s="161"/>
      <c r="I94" s="161"/>
      <c r="J94" s="161"/>
      <c r="K94" s="161"/>
      <c r="L94" s="161"/>
      <c r="M94" s="161"/>
      <c r="N94" s="159"/>
      <c r="O94" s="160"/>
      <c r="P94" s="156"/>
      <c r="Q94" s="161"/>
      <c r="R94" s="37" t="str">
        <f>IFERROR(VLOOKUP(AA94,'Band Look Up 24-25'!$E$6:$F$15,2),0)</f>
        <v>Band 1</v>
      </c>
      <c r="S94" s="38">
        <f>IFERROR(IF(F94="",VLOOKUP(R94,'Band Look Up 24-25'!$A$7:$F$15,3),VLOOKUP(R94,'Band Look Up 24-25'!$H$7:$M$15,3,)),0)</f>
        <v>5.5E-2</v>
      </c>
      <c r="T94" s="120">
        <f t="shared" si="13"/>
        <v>0</v>
      </c>
      <c r="U94" s="143">
        <f t="shared" si="14"/>
        <v>0</v>
      </c>
      <c r="V94" s="121">
        <f t="shared" si="15"/>
        <v>0</v>
      </c>
      <c r="W94" s="143">
        <f t="shared" si="16"/>
        <v>0</v>
      </c>
      <c r="X94"/>
      <c r="Y94" s="122">
        <f t="shared" si="17"/>
        <v>0</v>
      </c>
      <c r="Z94" s="23"/>
      <c r="AA94" s="123">
        <f t="shared" si="18"/>
        <v>0</v>
      </c>
      <c r="AB94" s="24" t="b">
        <f t="shared" si="19"/>
        <v>0</v>
      </c>
      <c r="AC94" s="23"/>
      <c r="AD94" s="141"/>
    </row>
    <row r="95" spans="1:30" s="19" customFormat="1" ht="13.5" thickBot="1" x14ac:dyDescent="0.25">
      <c r="A95" s="153"/>
      <c r="B95" s="153"/>
      <c r="C95" s="162"/>
      <c r="D95" s="163"/>
      <c r="E95" s="161"/>
      <c r="F95" s="156"/>
      <c r="G95" s="161"/>
      <c r="H95" s="161"/>
      <c r="I95" s="161"/>
      <c r="J95" s="161"/>
      <c r="K95" s="161"/>
      <c r="L95" s="161"/>
      <c r="M95" s="161"/>
      <c r="N95" s="159"/>
      <c r="O95" s="160"/>
      <c r="P95" s="156"/>
      <c r="Q95" s="161"/>
      <c r="R95" s="37" t="str">
        <f>IFERROR(VLOOKUP(AA95,'Band Look Up 24-25'!$E$6:$F$15,2),0)</f>
        <v>Band 1</v>
      </c>
      <c r="S95" s="38">
        <f>IFERROR(IF(F95="",VLOOKUP(R95,'Band Look Up 24-25'!$A$7:$F$15,3),VLOOKUP(R95,'Band Look Up 24-25'!$H$7:$M$15,3,)),0)</f>
        <v>5.5E-2</v>
      </c>
      <c r="T95" s="120">
        <f t="shared" si="13"/>
        <v>0</v>
      </c>
      <c r="U95" s="143">
        <f t="shared" si="14"/>
        <v>0</v>
      </c>
      <c r="V95" s="121">
        <f t="shared" si="15"/>
        <v>0</v>
      </c>
      <c r="W95" s="143">
        <f t="shared" si="16"/>
        <v>0</v>
      </c>
      <c r="X95"/>
      <c r="Y95" s="122">
        <f t="shared" si="17"/>
        <v>0</v>
      </c>
      <c r="Z95" s="23"/>
      <c r="AA95" s="123">
        <f t="shared" si="18"/>
        <v>0</v>
      </c>
      <c r="AB95" s="24" t="b">
        <f t="shared" si="19"/>
        <v>0</v>
      </c>
      <c r="AC95" s="23"/>
      <c r="AD95" s="141"/>
    </row>
    <row r="96" spans="1:30" s="19" customFormat="1" ht="13.5" thickBot="1" x14ac:dyDescent="0.25">
      <c r="A96" s="153"/>
      <c r="B96" s="153"/>
      <c r="C96" s="162"/>
      <c r="D96" s="163"/>
      <c r="E96" s="161"/>
      <c r="F96" s="156"/>
      <c r="G96" s="161"/>
      <c r="H96" s="161"/>
      <c r="I96" s="161"/>
      <c r="J96" s="161"/>
      <c r="K96" s="161"/>
      <c r="L96" s="161"/>
      <c r="M96" s="161"/>
      <c r="N96" s="159"/>
      <c r="O96" s="160"/>
      <c r="P96" s="156"/>
      <c r="Q96" s="161"/>
      <c r="R96" s="37" t="str">
        <f>IFERROR(VLOOKUP(AA96,'Band Look Up 24-25'!$E$6:$F$15,2),0)</f>
        <v>Band 1</v>
      </c>
      <c r="S96" s="38">
        <f>IFERROR(IF(F96="",VLOOKUP(R96,'Band Look Up 24-25'!$A$7:$F$15,3),VLOOKUP(R96,'Band Look Up 24-25'!$H$7:$M$15,3,)),0)</f>
        <v>5.5E-2</v>
      </c>
      <c r="T96" s="120">
        <f t="shared" si="13"/>
        <v>0</v>
      </c>
      <c r="U96" s="143">
        <f t="shared" si="14"/>
        <v>0</v>
      </c>
      <c r="V96" s="121">
        <f t="shared" si="15"/>
        <v>0</v>
      </c>
      <c r="W96" s="143">
        <f t="shared" si="16"/>
        <v>0</v>
      </c>
      <c r="X96"/>
      <c r="Y96" s="122">
        <f t="shared" si="17"/>
        <v>0</v>
      </c>
      <c r="Z96" s="23"/>
      <c r="AA96" s="123">
        <f t="shared" si="18"/>
        <v>0</v>
      </c>
      <c r="AB96" s="24" t="b">
        <f t="shared" si="19"/>
        <v>0</v>
      </c>
      <c r="AC96" s="23"/>
      <c r="AD96" s="141"/>
    </row>
    <row r="97" spans="1:30" s="19" customFormat="1" ht="13.5" thickBot="1" x14ac:dyDescent="0.25">
      <c r="A97" s="153"/>
      <c r="B97" s="153"/>
      <c r="C97" s="162"/>
      <c r="D97" s="163"/>
      <c r="E97" s="161"/>
      <c r="F97" s="156"/>
      <c r="G97" s="161"/>
      <c r="H97" s="161"/>
      <c r="I97" s="161"/>
      <c r="J97" s="161"/>
      <c r="K97" s="161"/>
      <c r="L97" s="161"/>
      <c r="M97" s="161"/>
      <c r="N97" s="159"/>
      <c r="O97" s="160"/>
      <c r="P97" s="156"/>
      <c r="Q97" s="161"/>
      <c r="R97" s="37" t="str">
        <f>IFERROR(VLOOKUP(AA97,'Band Look Up 24-25'!$E$6:$F$15,2),0)</f>
        <v>Band 1</v>
      </c>
      <c r="S97" s="38">
        <f>IFERROR(IF(F97="",VLOOKUP(R97,'Band Look Up 24-25'!$A$7:$F$15,3),VLOOKUP(R97,'Band Look Up 24-25'!$H$7:$M$15,3,)),0)</f>
        <v>5.5E-2</v>
      </c>
      <c r="T97" s="120">
        <f t="shared" ref="T97:T118" si="20">IF(E97="",F97*$N$2,E97*$N$2)</f>
        <v>0</v>
      </c>
      <c r="U97" s="143">
        <f t="shared" ref="U97:U118" si="21">+P97-T97</f>
        <v>0</v>
      </c>
      <c r="V97" s="121">
        <f t="shared" ref="V97:V118" si="22">IF(F97="",ROUND(((E97)*S97),2),ROUND(((F97)*S97),2))</f>
        <v>0</v>
      </c>
      <c r="W97" s="143">
        <f t="shared" ref="W97:W118" si="23">IF(G97="",H97-V97,G97-V97)</f>
        <v>0</v>
      </c>
      <c r="X97"/>
      <c r="Y97" s="122">
        <f t="shared" ref="Y97:Y118" si="24">+I97+T97+V97-Q97</f>
        <v>0</v>
      </c>
      <c r="Z97" s="23"/>
      <c r="AA97" s="123">
        <f>IF(F97="",E97*12,F97*12)</f>
        <v>0</v>
      </c>
      <c r="AB97" s="24" t="b">
        <f t="shared" si="19"/>
        <v>0</v>
      </c>
      <c r="AC97" s="23"/>
      <c r="AD97" s="141"/>
    </row>
    <row r="98" spans="1:30" s="19" customFormat="1" ht="13.5" thickBot="1" x14ac:dyDescent="0.25">
      <c r="A98" s="153"/>
      <c r="B98" s="153"/>
      <c r="C98" s="162"/>
      <c r="D98" s="163"/>
      <c r="E98" s="161"/>
      <c r="F98" s="156"/>
      <c r="G98" s="161"/>
      <c r="H98" s="161"/>
      <c r="I98" s="161"/>
      <c r="J98" s="161"/>
      <c r="K98" s="161"/>
      <c r="L98" s="161"/>
      <c r="M98" s="161"/>
      <c r="N98" s="159"/>
      <c r="O98" s="160"/>
      <c r="P98" s="156"/>
      <c r="Q98" s="161"/>
      <c r="R98" s="37" t="str">
        <f>IFERROR(VLOOKUP(AA98,'Band Look Up 24-25'!$E$6:$F$15,2),0)</f>
        <v>Band 1</v>
      </c>
      <c r="S98" s="38">
        <f>IFERROR(IF(F98="",VLOOKUP(R98,'Band Look Up 24-25'!$A$7:$F$15,3),VLOOKUP(R98,'Band Look Up 24-25'!$H$7:$M$15,3,)),0)</f>
        <v>5.5E-2</v>
      </c>
      <c r="T98" s="120">
        <f t="shared" si="20"/>
        <v>0</v>
      </c>
      <c r="U98" s="143">
        <f t="shared" si="21"/>
        <v>0</v>
      </c>
      <c r="V98" s="121">
        <f t="shared" si="22"/>
        <v>0</v>
      </c>
      <c r="W98" s="143">
        <f t="shared" si="23"/>
        <v>0</v>
      </c>
      <c r="X98"/>
      <c r="Y98" s="122">
        <f t="shared" si="24"/>
        <v>0</v>
      </c>
      <c r="Z98" s="23"/>
      <c r="AA98" s="123">
        <f>IF(F98="",E98*12,F98*12)</f>
        <v>0</v>
      </c>
      <c r="AB98" s="24" t="b">
        <f t="shared" si="19"/>
        <v>0</v>
      </c>
      <c r="AC98" s="23"/>
      <c r="AD98" s="141"/>
    </row>
    <row r="99" spans="1:30" s="19" customFormat="1" ht="13.5" thickBot="1" x14ac:dyDescent="0.25">
      <c r="A99" s="153"/>
      <c r="B99" s="153"/>
      <c r="C99" s="162"/>
      <c r="D99" s="163"/>
      <c r="E99" s="161"/>
      <c r="F99" s="156"/>
      <c r="G99" s="161"/>
      <c r="H99" s="161"/>
      <c r="I99" s="161"/>
      <c r="J99" s="161"/>
      <c r="K99" s="161"/>
      <c r="L99" s="161"/>
      <c r="M99" s="161"/>
      <c r="N99" s="159"/>
      <c r="O99" s="160"/>
      <c r="P99" s="156"/>
      <c r="Q99" s="161"/>
      <c r="R99" s="37" t="str">
        <f>IFERROR(VLOOKUP(AA99,'Band Look Up 24-25'!$E$6:$F$15,2),0)</f>
        <v>Band 1</v>
      </c>
      <c r="S99" s="38">
        <f>IFERROR(IF(F99="",VLOOKUP(R99,'Band Look Up 24-25'!$A$7:$F$15,3),VLOOKUP(R99,'Band Look Up 24-25'!$H$7:$M$15,3,)),0)</f>
        <v>5.5E-2</v>
      </c>
      <c r="T99" s="120">
        <f t="shared" si="20"/>
        <v>0</v>
      </c>
      <c r="U99" s="143">
        <f t="shared" si="21"/>
        <v>0</v>
      </c>
      <c r="V99" s="121">
        <f t="shared" si="22"/>
        <v>0</v>
      </c>
      <c r="W99" s="143">
        <f t="shared" si="23"/>
        <v>0</v>
      </c>
      <c r="X99"/>
      <c r="Y99" s="122">
        <f t="shared" si="24"/>
        <v>0</v>
      </c>
      <c r="Z99" s="23"/>
      <c r="AA99" s="123">
        <f>IF(F99="",E99*12,F99*12)</f>
        <v>0</v>
      </c>
      <c r="AB99" s="24" t="b">
        <f t="shared" si="19"/>
        <v>0</v>
      </c>
      <c r="AC99" s="23"/>
      <c r="AD99" s="141"/>
    </row>
    <row r="100" spans="1:30" s="19" customFormat="1" ht="13.5" thickBot="1" x14ac:dyDescent="0.25">
      <c r="A100" s="153"/>
      <c r="B100" s="153"/>
      <c r="C100" s="162"/>
      <c r="D100" s="163"/>
      <c r="E100" s="161"/>
      <c r="F100" s="156"/>
      <c r="G100" s="161"/>
      <c r="H100" s="161"/>
      <c r="I100" s="161"/>
      <c r="J100" s="161"/>
      <c r="K100" s="161"/>
      <c r="L100" s="161"/>
      <c r="M100" s="161"/>
      <c r="N100" s="159"/>
      <c r="O100" s="160"/>
      <c r="P100" s="156"/>
      <c r="Q100" s="161"/>
      <c r="R100" s="37" t="str">
        <f>IFERROR(VLOOKUP(AA100,'Band Look Up 24-25'!$E$6:$F$15,2),0)</f>
        <v>Band 1</v>
      </c>
      <c r="S100" s="38">
        <f>IFERROR(IF(F100="",VLOOKUP(R100,'Band Look Up 24-25'!$A$7:$F$15,3),VLOOKUP(R100,'Band Look Up 24-25'!$H$7:$M$15,3,)),0)</f>
        <v>5.5E-2</v>
      </c>
      <c r="T100" s="120">
        <f t="shared" si="20"/>
        <v>0</v>
      </c>
      <c r="U100" s="143">
        <f t="shared" si="21"/>
        <v>0</v>
      </c>
      <c r="V100" s="121">
        <f t="shared" si="22"/>
        <v>0</v>
      </c>
      <c r="W100" s="143">
        <f t="shared" si="23"/>
        <v>0</v>
      </c>
      <c r="X100"/>
      <c r="Y100" s="122">
        <f t="shared" si="24"/>
        <v>0</v>
      </c>
      <c r="Z100" s="23"/>
      <c r="AA100" s="123">
        <f>IF(F100="",E100*12,F100*12)</f>
        <v>0</v>
      </c>
      <c r="AB100" s="24" t="b">
        <f t="shared" si="19"/>
        <v>0</v>
      </c>
      <c r="AC100" s="23"/>
      <c r="AD100" s="141"/>
    </row>
    <row r="101" spans="1:30" s="19" customFormat="1" ht="13.5" thickBot="1" x14ac:dyDescent="0.25">
      <c r="A101" s="153"/>
      <c r="B101" s="153"/>
      <c r="C101" s="154"/>
      <c r="D101" s="155"/>
      <c r="E101" s="161"/>
      <c r="F101" s="156"/>
      <c r="G101" s="161"/>
      <c r="H101" s="161"/>
      <c r="I101" s="161"/>
      <c r="J101" s="161"/>
      <c r="K101" s="161"/>
      <c r="L101" s="161"/>
      <c r="M101" s="161"/>
      <c r="N101" s="159"/>
      <c r="O101" s="160"/>
      <c r="P101" s="156"/>
      <c r="Q101" s="161"/>
      <c r="R101" s="37" t="str">
        <f>IFERROR(VLOOKUP(AA101,'Band Look Up 24-25'!$E$6:$F$15,2),0)</f>
        <v>Band 1</v>
      </c>
      <c r="S101" s="38">
        <f>IFERROR(IF(F101="",VLOOKUP(R101,'Band Look Up 24-25'!$A$7:$F$15,3),VLOOKUP(R101,'Band Look Up 24-25'!$H$7:$M$15,3,)),0)</f>
        <v>5.5E-2</v>
      </c>
      <c r="T101" s="120">
        <f t="shared" si="20"/>
        <v>0</v>
      </c>
      <c r="U101" s="143">
        <f t="shared" si="21"/>
        <v>0</v>
      </c>
      <c r="V101" s="121">
        <f t="shared" si="22"/>
        <v>0</v>
      </c>
      <c r="W101" s="143">
        <f t="shared" si="23"/>
        <v>0</v>
      </c>
      <c r="X101"/>
      <c r="Y101" s="122">
        <f t="shared" si="24"/>
        <v>0</v>
      </c>
      <c r="Z101" s="23"/>
      <c r="AA101" s="123">
        <f t="shared" ref="AA101:AA145" si="25">IF(F101="",E101*12,F101*12)</f>
        <v>0</v>
      </c>
      <c r="AB101" s="24" t="b">
        <f t="shared" si="19"/>
        <v>0</v>
      </c>
      <c r="AC101" s="23"/>
      <c r="AD101" s="141"/>
    </row>
    <row r="102" spans="1:30" s="19" customFormat="1" ht="13.5" thickBot="1" x14ac:dyDescent="0.25">
      <c r="A102" s="153"/>
      <c r="B102" s="153"/>
      <c r="C102" s="154"/>
      <c r="D102" s="155"/>
      <c r="E102" s="161"/>
      <c r="F102" s="156"/>
      <c r="G102" s="161"/>
      <c r="H102" s="161"/>
      <c r="I102" s="161"/>
      <c r="J102" s="161"/>
      <c r="K102" s="161"/>
      <c r="L102" s="161"/>
      <c r="M102" s="161"/>
      <c r="N102" s="159"/>
      <c r="O102" s="160"/>
      <c r="P102" s="156"/>
      <c r="Q102" s="161"/>
      <c r="R102" s="37" t="str">
        <f>IFERROR(VLOOKUP(AA102,'Band Look Up 24-25'!$E$6:$F$15,2),0)</f>
        <v>Band 1</v>
      </c>
      <c r="S102" s="38">
        <f>IFERROR(IF(F102="",VLOOKUP(R102,'Band Look Up 24-25'!$A$7:$F$15,3),VLOOKUP(R102,'Band Look Up 24-25'!$H$7:$M$15,3,)),0)</f>
        <v>5.5E-2</v>
      </c>
      <c r="T102" s="120">
        <f t="shared" si="20"/>
        <v>0</v>
      </c>
      <c r="U102" s="143">
        <f t="shared" si="21"/>
        <v>0</v>
      </c>
      <c r="V102" s="121">
        <f t="shared" si="22"/>
        <v>0</v>
      </c>
      <c r="W102" s="143">
        <f t="shared" si="23"/>
        <v>0</v>
      </c>
      <c r="X102"/>
      <c r="Y102" s="122">
        <f t="shared" si="24"/>
        <v>0</v>
      </c>
      <c r="Z102" s="23"/>
      <c r="AA102" s="123">
        <f t="shared" si="25"/>
        <v>0</v>
      </c>
      <c r="AB102" s="24" t="b">
        <f t="shared" si="19"/>
        <v>0</v>
      </c>
      <c r="AC102" s="23"/>
      <c r="AD102" s="141"/>
    </row>
    <row r="103" spans="1:30" s="19" customFormat="1" ht="13.5" thickBot="1" x14ac:dyDescent="0.25">
      <c r="A103" s="153"/>
      <c r="B103" s="153"/>
      <c r="C103" s="162"/>
      <c r="D103" s="163"/>
      <c r="E103" s="161"/>
      <c r="F103" s="156"/>
      <c r="G103" s="161"/>
      <c r="H103" s="161"/>
      <c r="I103" s="161"/>
      <c r="J103" s="161"/>
      <c r="K103" s="161"/>
      <c r="L103" s="161"/>
      <c r="M103" s="161"/>
      <c r="N103" s="159"/>
      <c r="O103" s="160"/>
      <c r="P103" s="156"/>
      <c r="Q103" s="161"/>
      <c r="R103" s="37" t="str">
        <f>IFERROR(VLOOKUP(AA103,'Band Look Up 24-25'!$E$6:$F$15,2),0)</f>
        <v>Band 1</v>
      </c>
      <c r="S103" s="38">
        <f>IFERROR(IF(F103="",VLOOKUP(R103,'Band Look Up 24-25'!$A$7:$F$15,3),VLOOKUP(R103,'Band Look Up 24-25'!$H$7:$M$15,3,)),0)</f>
        <v>5.5E-2</v>
      </c>
      <c r="T103" s="120">
        <f t="shared" si="20"/>
        <v>0</v>
      </c>
      <c r="U103" s="143">
        <f t="shared" si="21"/>
        <v>0</v>
      </c>
      <c r="V103" s="121">
        <f t="shared" si="22"/>
        <v>0</v>
      </c>
      <c r="W103" s="143">
        <f t="shared" si="23"/>
        <v>0</v>
      </c>
      <c r="X103"/>
      <c r="Y103" s="122">
        <f t="shared" si="24"/>
        <v>0</v>
      </c>
      <c r="Z103" s="23"/>
      <c r="AA103" s="123">
        <f t="shared" si="25"/>
        <v>0</v>
      </c>
      <c r="AB103" s="24" t="b">
        <f t="shared" si="19"/>
        <v>0</v>
      </c>
      <c r="AC103" s="23"/>
      <c r="AD103" s="141"/>
    </row>
    <row r="104" spans="1:30" s="19" customFormat="1" ht="13.5" thickBot="1" x14ac:dyDescent="0.25">
      <c r="A104" s="153"/>
      <c r="B104" s="153"/>
      <c r="C104" s="154"/>
      <c r="D104" s="155"/>
      <c r="E104" s="161"/>
      <c r="F104" s="156"/>
      <c r="G104" s="161"/>
      <c r="H104" s="161"/>
      <c r="I104" s="161"/>
      <c r="J104" s="161"/>
      <c r="K104" s="161"/>
      <c r="L104" s="161"/>
      <c r="M104" s="161"/>
      <c r="N104" s="159"/>
      <c r="O104" s="160"/>
      <c r="P104" s="156"/>
      <c r="Q104" s="161"/>
      <c r="R104" s="37" t="str">
        <f>IFERROR(VLOOKUP(AA104,'Band Look Up 24-25'!$E$6:$F$15,2),0)</f>
        <v>Band 1</v>
      </c>
      <c r="S104" s="38">
        <f>IFERROR(IF(F104="",VLOOKUP(R104,'Band Look Up 24-25'!$A$7:$F$15,3),VLOOKUP(R104,'Band Look Up 24-25'!$H$7:$M$15,3,)),0)</f>
        <v>5.5E-2</v>
      </c>
      <c r="T104" s="120">
        <f t="shared" si="20"/>
        <v>0</v>
      </c>
      <c r="U104" s="143">
        <f t="shared" si="21"/>
        <v>0</v>
      </c>
      <c r="V104" s="121">
        <f t="shared" si="22"/>
        <v>0</v>
      </c>
      <c r="W104" s="143">
        <f t="shared" si="23"/>
        <v>0</v>
      </c>
      <c r="X104"/>
      <c r="Y104" s="122">
        <f t="shared" si="24"/>
        <v>0</v>
      </c>
      <c r="Z104" s="23"/>
      <c r="AA104" s="123">
        <f t="shared" si="25"/>
        <v>0</v>
      </c>
      <c r="AB104" s="24" t="b">
        <f t="shared" si="19"/>
        <v>0</v>
      </c>
      <c r="AC104" s="23"/>
      <c r="AD104" s="141"/>
    </row>
    <row r="105" spans="1:30" s="19" customFormat="1" ht="13.5" thickBot="1" x14ac:dyDescent="0.25">
      <c r="A105" s="153"/>
      <c r="B105" s="153"/>
      <c r="C105" s="154"/>
      <c r="D105" s="155"/>
      <c r="E105" s="161"/>
      <c r="F105" s="161"/>
      <c r="G105" s="161"/>
      <c r="H105" s="161"/>
      <c r="I105" s="161"/>
      <c r="J105" s="161"/>
      <c r="K105" s="161"/>
      <c r="L105" s="161"/>
      <c r="M105" s="161"/>
      <c r="N105" s="159"/>
      <c r="O105" s="160"/>
      <c r="P105" s="156"/>
      <c r="Q105" s="161"/>
      <c r="R105" s="37" t="str">
        <f>IFERROR(VLOOKUP(AA105,'Band Look Up 24-25'!$E$6:$F$15,2),0)</f>
        <v>Band 1</v>
      </c>
      <c r="S105" s="38">
        <f>IFERROR(IF(F105="",VLOOKUP(R105,'Band Look Up 24-25'!$A$7:$F$15,3),VLOOKUP(R105,'Band Look Up 24-25'!$H$7:$M$15,3,)),0)</f>
        <v>5.5E-2</v>
      </c>
      <c r="T105" s="120">
        <f t="shared" si="20"/>
        <v>0</v>
      </c>
      <c r="U105" s="143">
        <f t="shared" si="21"/>
        <v>0</v>
      </c>
      <c r="V105" s="121">
        <f t="shared" si="22"/>
        <v>0</v>
      </c>
      <c r="W105" s="143">
        <f t="shared" si="23"/>
        <v>0</v>
      </c>
      <c r="X105"/>
      <c r="Y105" s="122">
        <f t="shared" si="24"/>
        <v>0</v>
      </c>
      <c r="Z105" s="23"/>
      <c r="AA105" s="123">
        <f t="shared" si="25"/>
        <v>0</v>
      </c>
      <c r="AB105" s="24" t="b">
        <f t="shared" si="19"/>
        <v>0</v>
      </c>
      <c r="AC105" s="23"/>
      <c r="AD105" s="141"/>
    </row>
    <row r="106" spans="1:30" s="19" customFormat="1" ht="13.5" thickBot="1" x14ac:dyDescent="0.25">
      <c r="A106" s="153"/>
      <c r="B106" s="153"/>
      <c r="C106" s="162"/>
      <c r="D106" s="163"/>
      <c r="E106" s="161"/>
      <c r="F106" s="161"/>
      <c r="G106" s="161"/>
      <c r="H106" s="161"/>
      <c r="I106" s="161"/>
      <c r="J106" s="161"/>
      <c r="K106" s="161"/>
      <c r="L106" s="161"/>
      <c r="M106" s="161"/>
      <c r="N106" s="159"/>
      <c r="O106" s="160"/>
      <c r="P106" s="156"/>
      <c r="Q106" s="161"/>
      <c r="R106" s="37" t="str">
        <f>IFERROR(VLOOKUP(AA106,'Band Look Up 24-25'!$E$6:$F$15,2),0)</f>
        <v>Band 1</v>
      </c>
      <c r="S106" s="38">
        <f>IFERROR(IF(F106="",VLOOKUP(R106,'Band Look Up 24-25'!$A$7:$F$15,3),VLOOKUP(R106,'Band Look Up 24-25'!$H$7:$M$15,3,)),0)</f>
        <v>5.5E-2</v>
      </c>
      <c r="T106" s="120">
        <f t="shared" si="20"/>
        <v>0</v>
      </c>
      <c r="U106" s="143">
        <f t="shared" si="21"/>
        <v>0</v>
      </c>
      <c r="V106" s="121">
        <f t="shared" si="22"/>
        <v>0</v>
      </c>
      <c r="W106" s="143">
        <f t="shared" si="23"/>
        <v>0</v>
      </c>
      <c r="X106"/>
      <c r="Y106" s="122">
        <f t="shared" si="24"/>
        <v>0</v>
      </c>
      <c r="Z106" s="23"/>
      <c r="AA106" s="123">
        <f t="shared" si="25"/>
        <v>0</v>
      </c>
      <c r="AB106" s="24" t="b">
        <f t="shared" si="19"/>
        <v>0</v>
      </c>
      <c r="AC106" s="23"/>
      <c r="AD106" s="141"/>
    </row>
    <row r="107" spans="1:30" s="19" customFormat="1" ht="13.5" thickBot="1" x14ac:dyDescent="0.25">
      <c r="A107" s="153"/>
      <c r="B107" s="153"/>
      <c r="C107" s="162"/>
      <c r="D107" s="163"/>
      <c r="E107" s="161"/>
      <c r="F107" s="161"/>
      <c r="G107" s="161"/>
      <c r="H107" s="161"/>
      <c r="I107" s="161"/>
      <c r="J107" s="161"/>
      <c r="K107" s="161"/>
      <c r="L107" s="161"/>
      <c r="M107" s="161"/>
      <c r="N107" s="159"/>
      <c r="O107" s="160"/>
      <c r="P107" s="156"/>
      <c r="Q107" s="161"/>
      <c r="R107" s="37" t="str">
        <f>IFERROR(VLOOKUP(AA107,'Band Look Up 24-25'!$E$6:$F$15,2),0)</f>
        <v>Band 1</v>
      </c>
      <c r="S107" s="38">
        <f>IFERROR(IF(F107="",VLOOKUP(R107,'Band Look Up 24-25'!$A$7:$F$15,3),VLOOKUP(R107,'Band Look Up 24-25'!$H$7:$M$15,3,)),0)</f>
        <v>5.5E-2</v>
      </c>
      <c r="T107" s="120">
        <f t="shared" si="20"/>
        <v>0</v>
      </c>
      <c r="U107" s="143">
        <f t="shared" si="21"/>
        <v>0</v>
      </c>
      <c r="V107" s="121">
        <f t="shared" si="22"/>
        <v>0</v>
      </c>
      <c r="W107" s="143">
        <f t="shared" si="23"/>
        <v>0</v>
      </c>
      <c r="X107"/>
      <c r="Y107" s="122">
        <f t="shared" si="24"/>
        <v>0</v>
      </c>
      <c r="Z107" s="23"/>
      <c r="AA107" s="123">
        <f t="shared" si="25"/>
        <v>0</v>
      </c>
      <c r="AB107" s="24" t="b">
        <f t="shared" si="19"/>
        <v>0</v>
      </c>
      <c r="AC107" s="23"/>
      <c r="AD107" s="141"/>
    </row>
    <row r="108" spans="1:30" s="19" customFormat="1" ht="13.5" thickBot="1" x14ac:dyDescent="0.25">
      <c r="A108" s="153"/>
      <c r="B108" s="153"/>
      <c r="C108" s="162"/>
      <c r="D108" s="163"/>
      <c r="E108" s="161"/>
      <c r="F108" s="161"/>
      <c r="G108" s="161"/>
      <c r="H108" s="161"/>
      <c r="I108" s="161"/>
      <c r="J108" s="161"/>
      <c r="K108" s="161"/>
      <c r="L108" s="161"/>
      <c r="M108" s="161"/>
      <c r="N108" s="159"/>
      <c r="O108" s="160"/>
      <c r="P108" s="156"/>
      <c r="Q108" s="161"/>
      <c r="R108" s="37" t="str">
        <f>IFERROR(VLOOKUP(AA108,'Band Look Up 24-25'!$E$6:$F$15,2),0)</f>
        <v>Band 1</v>
      </c>
      <c r="S108" s="38">
        <f>IFERROR(IF(F108="",VLOOKUP(R108,'Band Look Up 24-25'!$A$7:$F$15,3),VLOOKUP(R108,'Band Look Up 24-25'!$H$7:$M$15,3,)),0)</f>
        <v>5.5E-2</v>
      </c>
      <c r="T108" s="120">
        <f t="shared" si="20"/>
        <v>0</v>
      </c>
      <c r="U108" s="143">
        <f t="shared" si="21"/>
        <v>0</v>
      </c>
      <c r="V108" s="121">
        <f t="shared" si="22"/>
        <v>0</v>
      </c>
      <c r="W108" s="143">
        <f t="shared" si="23"/>
        <v>0</v>
      </c>
      <c r="X108"/>
      <c r="Y108" s="122">
        <f t="shared" si="24"/>
        <v>0</v>
      </c>
      <c r="Z108" s="23"/>
      <c r="AA108" s="123">
        <f t="shared" si="25"/>
        <v>0</v>
      </c>
      <c r="AB108" s="24" t="b">
        <f t="shared" si="19"/>
        <v>0</v>
      </c>
      <c r="AC108" s="23"/>
      <c r="AD108" s="141"/>
    </row>
    <row r="109" spans="1:30" s="19" customFormat="1" ht="13.5" thickBot="1" x14ac:dyDescent="0.25">
      <c r="A109" s="153"/>
      <c r="B109" s="153"/>
      <c r="C109" s="162"/>
      <c r="D109" s="163"/>
      <c r="E109" s="161"/>
      <c r="F109" s="161"/>
      <c r="G109" s="161"/>
      <c r="H109" s="161"/>
      <c r="I109" s="161"/>
      <c r="J109" s="161"/>
      <c r="K109" s="161"/>
      <c r="L109" s="161"/>
      <c r="M109" s="161"/>
      <c r="N109" s="159"/>
      <c r="O109" s="160"/>
      <c r="P109" s="156"/>
      <c r="Q109" s="161"/>
      <c r="R109" s="37" t="str">
        <f>IFERROR(VLOOKUP(AA109,'Band Look Up 24-25'!$E$6:$F$15,2),0)</f>
        <v>Band 1</v>
      </c>
      <c r="S109" s="38">
        <f>IFERROR(IF(F109="",VLOOKUP(R109,'Band Look Up 24-25'!$A$7:$F$15,3),VLOOKUP(R109,'Band Look Up 24-25'!$H$7:$M$15,3,)),0)</f>
        <v>5.5E-2</v>
      </c>
      <c r="T109" s="120">
        <f t="shared" si="20"/>
        <v>0</v>
      </c>
      <c r="U109" s="143">
        <f t="shared" si="21"/>
        <v>0</v>
      </c>
      <c r="V109" s="121">
        <f t="shared" si="22"/>
        <v>0</v>
      </c>
      <c r="W109" s="143">
        <f t="shared" si="23"/>
        <v>0</v>
      </c>
      <c r="X109"/>
      <c r="Y109" s="122">
        <f t="shared" si="24"/>
        <v>0</v>
      </c>
      <c r="Z109" s="23"/>
      <c r="AA109" s="123">
        <f t="shared" si="25"/>
        <v>0</v>
      </c>
      <c r="AB109" s="24" t="b">
        <f t="shared" si="19"/>
        <v>0</v>
      </c>
      <c r="AC109" s="23"/>
      <c r="AD109" s="141"/>
    </row>
    <row r="110" spans="1:30" s="19" customFormat="1" ht="13.5" thickBot="1" x14ac:dyDescent="0.25">
      <c r="A110" s="153"/>
      <c r="B110" s="153"/>
      <c r="C110" s="162"/>
      <c r="D110" s="163"/>
      <c r="E110" s="161"/>
      <c r="F110" s="161"/>
      <c r="G110" s="161"/>
      <c r="H110" s="161"/>
      <c r="I110" s="161"/>
      <c r="J110" s="161"/>
      <c r="K110" s="161"/>
      <c r="L110" s="161"/>
      <c r="M110" s="161"/>
      <c r="N110" s="159"/>
      <c r="O110" s="160"/>
      <c r="P110" s="156"/>
      <c r="Q110" s="161"/>
      <c r="R110" s="37" t="str">
        <f>IFERROR(VLOOKUP(AA110,'Band Look Up 24-25'!$E$6:$F$15,2),0)</f>
        <v>Band 1</v>
      </c>
      <c r="S110" s="38">
        <f>IFERROR(IF(F110="",VLOOKUP(R110,'Band Look Up 24-25'!$A$7:$F$15,3),VLOOKUP(R110,'Band Look Up 24-25'!$H$7:$M$15,3,)),0)</f>
        <v>5.5E-2</v>
      </c>
      <c r="T110" s="120">
        <f t="shared" si="20"/>
        <v>0</v>
      </c>
      <c r="U110" s="143">
        <f t="shared" si="21"/>
        <v>0</v>
      </c>
      <c r="V110" s="121">
        <f t="shared" si="22"/>
        <v>0</v>
      </c>
      <c r="W110" s="143">
        <f t="shared" si="23"/>
        <v>0</v>
      </c>
      <c r="X110"/>
      <c r="Y110" s="122">
        <f t="shared" si="24"/>
        <v>0</v>
      </c>
      <c r="Z110" s="23"/>
      <c r="AA110" s="123">
        <f t="shared" si="25"/>
        <v>0</v>
      </c>
      <c r="AB110" s="24" t="b">
        <f t="shared" si="19"/>
        <v>0</v>
      </c>
      <c r="AC110" s="23"/>
      <c r="AD110" s="141"/>
    </row>
    <row r="111" spans="1:30" s="19" customFormat="1" ht="13.5" customHeight="1" thickBot="1" x14ac:dyDescent="0.25">
      <c r="A111" s="153"/>
      <c r="B111" s="153"/>
      <c r="C111" s="162"/>
      <c r="D111" s="163"/>
      <c r="E111" s="161"/>
      <c r="F111" s="156"/>
      <c r="G111" s="161"/>
      <c r="H111" s="161"/>
      <c r="I111" s="161"/>
      <c r="J111" s="161"/>
      <c r="K111" s="161"/>
      <c r="L111" s="161"/>
      <c r="M111" s="161"/>
      <c r="N111" s="159"/>
      <c r="O111" s="160"/>
      <c r="P111" s="156"/>
      <c r="Q111" s="161"/>
      <c r="R111" s="37" t="str">
        <f>IFERROR(VLOOKUP(AA111,'Band Look Up 24-25'!$E$6:$F$15,2),0)</f>
        <v>Band 1</v>
      </c>
      <c r="S111" s="38">
        <f>IFERROR(IF(F111="",VLOOKUP(R111,'Band Look Up 24-25'!$A$7:$F$15,3),VLOOKUP(R111,'Band Look Up 24-25'!$H$7:$M$15,3,)),0)</f>
        <v>5.5E-2</v>
      </c>
      <c r="T111" s="120">
        <f t="shared" si="20"/>
        <v>0</v>
      </c>
      <c r="U111" s="143">
        <f t="shared" si="21"/>
        <v>0</v>
      </c>
      <c r="V111" s="121">
        <f t="shared" si="22"/>
        <v>0</v>
      </c>
      <c r="W111" s="143">
        <f t="shared" si="23"/>
        <v>0</v>
      </c>
      <c r="X111"/>
      <c r="Y111" s="122">
        <f t="shared" si="24"/>
        <v>0</v>
      </c>
      <c r="Z111" s="23"/>
      <c r="AA111" s="123">
        <f t="shared" si="25"/>
        <v>0</v>
      </c>
      <c r="AB111" s="24" t="b">
        <f t="shared" si="19"/>
        <v>0</v>
      </c>
      <c r="AC111" s="23"/>
      <c r="AD111" s="141"/>
    </row>
    <row r="112" spans="1:30" s="19" customFormat="1" ht="13.5" thickBot="1" x14ac:dyDescent="0.25">
      <c r="A112" s="153"/>
      <c r="B112" s="153"/>
      <c r="C112" s="162"/>
      <c r="D112" s="163"/>
      <c r="E112" s="161"/>
      <c r="F112" s="156"/>
      <c r="G112" s="161"/>
      <c r="H112" s="161"/>
      <c r="I112" s="161"/>
      <c r="J112" s="161"/>
      <c r="K112" s="161"/>
      <c r="L112" s="161"/>
      <c r="M112" s="161"/>
      <c r="N112" s="159"/>
      <c r="O112" s="160"/>
      <c r="P112" s="156"/>
      <c r="Q112" s="161"/>
      <c r="R112" s="37" t="str">
        <f>IFERROR(VLOOKUP(AA112,'Band Look Up 24-25'!$E$6:$F$15,2),0)</f>
        <v>Band 1</v>
      </c>
      <c r="S112" s="38">
        <f>IFERROR(IF(F112="",VLOOKUP(R112,'Band Look Up 24-25'!$A$7:$F$15,3),VLOOKUP(R112,'Band Look Up 24-25'!$H$7:$M$15,3,)),0)</f>
        <v>5.5E-2</v>
      </c>
      <c r="T112" s="120">
        <f t="shared" si="20"/>
        <v>0</v>
      </c>
      <c r="U112" s="143">
        <f t="shared" si="21"/>
        <v>0</v>
      </c>
      <c r="V112" s="121">
        <f t="shared" si="22"/>
        <v>0</v>
      </c>
      <c r="W112" s="143">
        <f t="shared" si="23"/>
        <v>0</v>
      </c>
      <c r="X112"/>
      <c r="Y112" s="122">
        <f t="shared" si="24"/>
        <v>0</v>
      </c>
      <c r="Z112" s="23"/>
      <c r="AA112" s="123">
        <f t="shared" si="25"/>
        <v>0</v>
      </c>
      <c r="AB112" s="24" t="b">
        <f t="shared" si="19"/>
        <v>0</v>
      </c>
      <c r="AC112" s="23"/>
      <c r="AD112" s="141"/>
    </row>
    <row r="113" spans="1:30" s="19" customFormat="1" ht="13.5" thickBot="1" x14ac:dyDescent="0.25">
      <c r="A113" s="144"/>
      <c r="B113" s="144"/>
      <c r="C113" s="145"/>
      <c r="D113" s="146"/>
      <c r="E113" s="147"/>
      <c r="F113" s="148"/>
      <c r="G113" s="147"/>
      <c r="H113" s="147"/>
      <c r="I113" s="147"/>
      <c r="J113" s="147"/>
      <c r="K113" s="147"/>
      <c r="L113" s="147"/>
      <c r="M113" s="147"/>
      <c r="N113" s="149"/>
      <c r="O113" s="150"/>
      <c r="P113" s="148"/>
      <c r="Q113" s="147"/>
      <c r="R113" s="37" t="str">
        <f>IFERROR(VLOOKUP(AA113,'Band Look Up 24-25'!$E$6:$F$15,2),0)</f>
        <v>Band 1</v>
      </c>
      <c r="S113" s="38">
        <f>IFERROR(IF(F113="",VLOOKUP(R113,'Band Look Up 24-25'!$A$7:$F$15,3),VLOOKUP(R113,'Band Look Up 24-25'!$H$7:$M$15,3,)),0)</f>
        <v>5.5E-2</v>
      </c>
      <c r="T113" s="120">
        <f t="shared" si="20"/>
        <v>0</v>
      </c>
      <c r="U113" s="143">
        <f t="shared" si="21"/>
        <v>0</v>
      </c>
      <c r="V113" s="121">
        <f t="shared" si="22"/>
        <v>0</v>
      </c>
      <c r="W113" s="143">
        <f t="shared" si="23"/>
        <v>0</v>
      </c>
      <c r="X113"/>
      <c r="Y113" s="122">
        <f t="shared" si="24"/>
        <v>0</v>
      </c>
      <c r="Z113" s="23"/>
      <c r="AA113" s="123">
        <f t="shared" si="25"/>
        <v>0</v>
      </c>
      <c r="AB113" s="24" t="b">
        <f t="shared" si="19"/>
        <v>0</v>
      </c>
      <c r="AC113" s="23"/>
      <c r="AD113" s="141"/>
    </row>
    <row r="114" spans="1:30" s="19" customFormat="1" ht="13.5" thickBot="1" x14ac:dyDescent="0.25">
      <c r="A114" s="144"/>
      <c r="B114" s="144"/>
      <c r="C114" s="145"/>
      <c r="D114" s="146"/>
      <c r="E114" s="147"/>
      <c r="F114" s="148"/>
      <c r="G114" s="147"/>
      <c r="H114" s="147"/>
      <c r="I114" s="147"/>
      <c r="J114" s="147"/>
      <c r="K114" s="147"/>
      <c r="L114" s="147"/>
      <c r="M114" s="147"/>
      <c r="N114" s="149"/>
      <c r="O114" s="150"/>
      <c r="P114" s="148"/>
      <c r="Q114" s="147"/>
      <c r="R114" s="37" t="str">
        <f>IFERROR(VLOOKUP(AA114,'Band Look Up 24-25'!$E$6:$F$15,2),0)</f>
        <v>Band 1</v>
      </c>
      <c r="S114" s="38">
        <f>IFERROR(IF(F114="",VLOOKUP(R114,'Band Look Up 24-25'!$A$7:$F$15,3),VLOOKUP(R114,'Band Look Up 24-25'!$H$7:$M$15,3,)),0)</f>
        <v>5.5E-2</v>
      </c>
      <c r="T114" s="120">
        <f t="shared" si="20"/>
        <v>0</v>
      </c>
      <c r="U114" s="143">
        <f t="shared" si="21"/>
        <v>0</v>
      </c>
      <c r="V114" s="121">
        <f t="shared" si="22"/>
        <v>0</v>
      </c>
      <c r="W114" s="143">
        <f t="shared" si="23"/>
        <v>0</v>
      </c>
      <c r="X114"/>
      <c r="Y114" s="122">
        <f t="shared" si="24"/>
        <v>0</v>
      </c>
      <c r="Z114" s="23"/>
      <c r="AA114" s="123">
        <f t="shared" si="25"/>
        <v>0</v>
      </c>
      <c r="AB114" s="24" t="b">
        <f t="shared" si="19"/>
        <v>0</v>
      </c>
      <c r="AC114" s="23"/>
      <c r="AD114" s="141"/>
    </row>
    <row r="115" spans="1:30" s="19" customFormat="1" ht="13.5" thickBot="1" x14ac:dyDescent="0.25">
      <c r="A115" s="144"/>
      <c r="B115" s="144"/>
      <c r="C115" s="145"/>
      <c r="D115" s="146"/>
      <c r="E115" s="147"/>
      <c r="F115" s="148"/>
      <c r="G115" s="147"/>
      <c r="H115" s="147"/>
      <c r="I115" s="147"/>
      <c r="J115" s="147"/>
      <c r="K115" s="147"/>
      <c r="L115" s="147"/>
      <c r="M115" s="147"/>
      <c r="N115" s="149"/>
      <c r="O115" s="150"/>
      <c r="P115" s="148"/>
      <c r="Q115" s="147"/>
      <c r="R115" s="37" t="str">
        <f>IFERROR(VLOOKUP(AA115,'Band Look Up 24-25'!$E$6:$F$15,2),0)</f>
        <v>Band 1</v>
      </c>
      <c r="S115" s="38">
        <f>IFERROR(IF(F115="",VLOOKUP(R115,'Band Look Up 24-25'!$A$7:$F$15,3),VLOOKUP(R115,'Band Look Up 24-25'!$H$7:$M$15,3,)),0)</f>
        <v>5.5E-2</v>
      </c>
      <c r="T115" s="120">
        <f t="shared" si="20"/>
        <v>0</v>
      </c>
      <c r="U115" s="143">
        <f t="shared" si="21"/>
        <v>0</v>
      </c>
      <c r="V115" s="121">
        <f t="shared" si="22"/>
        <v>0</v>
      </c>
      <c r="W115" s="143">
        <f t="shared" si="23"/>
        <v>0</v>
      </c>
      <c r="X115"/>
      <c r="Y115" s="122">
        <f t="shared" si="24"/>
        <v>0</v>
      </c>
      <c r="Z115" s="23"/>
      <c r="AA115" s="123">
        <f t="shared" si="25"/>
        <v>0</v>
      </c>
      <c r="AB115" s="24" t="b">
        <f t="shared" si="19"/>
        <v>0</v>
      </c>
      <c r="AC115" s="23"/>
      <c r="AD115" s="141"/>
    </row>
    <row r="116" spans="1:30" s="19" customFormat="1" ht="13.5" thickBot="1" x14ac:dyDescent="0.25">
      <c r="A116" s="144"/>
      <c r="B116" s="144"/>
      <c r="C116" s="145"/>
      <c r="D116" s="146"/>
      <c r="E116" s="147"/>
      <c r="F116" s="148"/>
      <c r="G116" s="147"/>
      <c r="H116" s="147"/>
      <c r="I116" s="147"/>
      <c r="J116" s="147"/>
      <c r="K116" s="147"/>
      <c r="L116" s="147"/>
      <c r="M116" s="147"/>
      <c r="N116" s="149"/>
      <c r="O116" s="150"/>
      <c r="P116" s="148"/>
      <c r="Q116" s="147"/>
      <c r="R116" s="37" t="str">
        <f>IFERROR(VLOOKUP(AA116,'Band Look Up 24-25'!$E$6:$F$15,2),0)</f>
        <v>Band 1</v>
      </c>
      <c r="S116" s="38">
        <f>IFERROR(IF(F116="",VLOOKUP(R116,'Band Look Up 24-25'!$A$7:$F$15,3),VLOOKUP(R116,'Band Look Up 24-25'!$H$7:$M$15,3,)),0)</f>
        <v>5.5E-2</v>
      </c>
      <c r="T116" s="120">
        <f t="shared" si="20"/>
        <v>0</v>
      </c>
      <c r="U116" s="143">
        <f t="shared" si="21"/>
        <v>0</v>
      </c>
      <c r="V116" s="121">
        <f t="shared" si="22"/>
        <v>0</v>
      </c>
      <c r="W116" s="143">
        <f t="shared" si="23"/>
        <v>0</v>
      </c>
      <c r="X116"/>
      <c r="Y116" s="122">
        <f t="shared" si="24"/>
        <v>0</v>
      </c>
      <c r="Z116" s="23"/>
      <c r="AA116" s="123">
        <f t="shared" si="25"/>
        <v>0</v>
      </c>
      <c r="AB116" s="24" t="b">
        <f t="shared" si="19"/>
        <v>0</v>
      </c>
      <c r="AC116" s="23"/>
      <c r="AD116" s="141"/>
    </row>
    <row r="117" spans="1:30" s="19" customFormat="1" ht="13.5" thickBot="1" x14ac:dyDescent="0.25">
      <c r="A117" s="144"/>
      <c r="B117" s="144"/>
      <c r="C117" s="145"/>
      <c r="D117" s="146"/>
      <c r="E117" s="147"/>
      <c r="F117" s="148"/>
      <c r="G117" s="147"/>
      <c r="H117" s="147"/>
      <c r="I117" s="147"/>
      <c r="J117" s="147"/>
      <c r="K117" s="147"/>
      <c r="L117" s="147"/>
      <c r="M117" s="147"/>
      <c r="N117" s="149"/>
      <c r="O117" s="150"/>
      <c r="P117" s="148"/>
      <c r="Q117" s="147"/>
      <c r="R117" s="37" t="str">
        <f>IFERROR(VLOOKUP(AA117,'Band Look Up 24-25'!$E$6:$F$15,2),0)</f>
        <v>Band 1</v>
      </c>
      <c r="S117" s="38">
        <f>IFERROR(IF(F117="",VLOOKUP(R117,'Band Look Up 24-25'!$A$7:$F$15,3),VLOOKUP(R117,'Band Look Up 24-25'!$H$7:$M$15,3,)),0)</f>
        <v>5.5E-2</v>
      </c>
      <c r="T117" s="120">
        <f t="shared" si="20"/>
        <v>0</v>
      </c>
      <c r="U117" s="143">
        <f t="shared" si="21"/>
        <v>0</v>
      </c>
      <c r="V117" s="121">
        <f t="shared" si="22"/>
        <v>0</v>
      </c>
      <c r="W117" s="143">
        <f t="shared" si="23"/>
        <v>0</v>
      </c>
      <c r="X117"/>
      <c r="Y117" s="122">
        <f t="shared" si="24"/>
        <v>0</v>
      </c>
      <c r="Z117" s="23"/>
      <c r="AA117" s="123">
        <f t="shared" si="25"/>
        <v>0</v>
      </c>
      <c r="AB117" s="24" t="b">
        <f t="shared" si="19"/>
        <v>0</v>
      </c>
      <c r="AC117" s="23"/>
      <c r="AD117" s="141"/>
    </row>
    <row r="118" spans="1:30" s="19" customFormat="1" ht="13.5" thickBot="1" x14ac:dyDescent="0.25">
      <c r="A118" s="144"/>
      <c r="B118" s="144"/>
      <c r="C118" s="145"/>
      <c r="D118" s="146"/>
      <c r="E118" s="147"/>
      <c r="F118" s="148"/>
      <c r="G118" s="147"/>
      <c r="H118" s="147"/>
      <c r="I118" s="147"/>
      <c r="J118" s="147"/>
      <c r="K118" s="147"/>
      <c r="L118" s="147"/>
      <c r="M118" s="147"/>
      <c r="N118" s="149"/>
      <c r="O118" s="150"/>
      <c r="P118" s="148"/>
      <c r="Q118" s="147"/>
      <c r="R118" s="37" t="str">
        <f>IFERROR(VLOOKUP(AA118,'Band Look Up 24-25'!$E$6:$F$15,2),0)</f>
        <v>Band 1</v>
      </c>
      <c r="S118" s="38">
        <f>IFERROR(IF(F118="",VLOOKUP(R118,'Band Look Up 24-25'!$A$7:$F$15,3),VLOOKUP(R118,'Band Look Up 24-25'!$H$7:$M$15,3,)),0)</f>
        <v>5.5E-2</v>
      </c>
      <c r="T118" s="120">
        <f t="shared" si="20"/>
        <v>0</v>
      </c>
      <c r="U118" s="143">
        <f t="shared" si="21"/>
        <v>0</v>
      </c>
      <c r="V118" s="121">
        <f t="shared" si="22"/>
        <v>0</v>
      </c>
      <c r="W118" s="143">
        <f t="shared" si="23"/>
        <v>0</v>
      </c>
      <c r="X118"/>
      <c r="Y118" s="122">
        <f t="shared" si="24"/>
        <v>0</v>
      </c>
      <c r="Z118" s="23"/>
      <c r="AA118" s="123">
        <f t="shared" si="25"/>
        <v>0</v>
      </c>
      <c r="AB118" s="24" t="b">
        <f t="shared" si="19"/>
        <v>0</v>
      </c>
      <c r="AC118" s="23"/>
      <c r="AD118" s="141"/>
    </row>
    <row r="119" spans="1:30" s="19" customFormat="1" ht="13.5" thickBot="1" x14ac:dyDescent="0.25">
      <c r="A119" s="144"/>
      <c r="B119" s="144"/>
      <c r="C119" s="145"/>
      <c r="D119" s="146"/>
      <c r="E119" s="147"/>
      <c r="F119" s="148"/>
      <c r="G119" s="147"/>
      <c r="H119" s="147"/>
      <c r="I119" s="147"/>
      <c r="J119" s="147"/>
      <c r="K119" s="147"/>
      <c r="L119" s="147"/>
      <c r="M119" s="147"/>
      <c r="N119" s="149"/>
      <c r="O119" s="150"/>
      <c r="P119" s="148"/>
      <c r="Q119" s="147"/>
      <c r="R119" s="37" t="str">
        <f>IFERROR(VLOOKUP(AA119,'Band Look Up 24-25'!$E$6:$F$15,2),0)</f>
        <v>Band 1</v>
      </c>
      <c r="S119" s="38">
        <f>IFERROR(IF(F119="",VLOOKUP(R119,'Band Look Up 24-25'!$A$7:$F$15,3),VLOOKUP(R119,'Band Look Up 24-25'!$H$7:$M$15,3,)),0)</f>
        <v>5.5E-2</v>
      </c>
      <c r="T119" s="120">
        <f t="shared" ref="T119:T145" si="26">IF(E119="",F119*$N$2,E119*$N$2)</f>
        <v>0</v>
      </c>
      <c r="U119" s="143">
        <f t="shared" ref="U119:U145" si="27">+P119-T119</f>
        <v>0</v>
      </c>
      <c r="V119" s="121">
        <f t="shared" ref="V119:V145" si="28">IF(F119="",ROUND(((E119)*S119),2),ROUND(((F119)*S119),2))</f>
        <v>0</v>
      </c>
      <c r="W119" s="143">
        <f t="shared" ref="W119:W145" si="29">IF(G119="",H119-V119,G119-V119)</f>
        <v>0</v>
      </c>
      <c r="X119"/>
      <c r="Y119" s="122">
        <f t="shared" ref="Y119:Y145" si="30">+I119+T119+V119-Q119</f>
        <v>0</v>
      </c>
      <c r="Z119" s="23"/>
      <c r="AA119" s="123">
        <f t="shared" si="25"/>
        <v>0</v>
      </c>
      <c r="AB119" s="24" t="b">
        <f t="shared" si="19"/>
        <v>0</v>
      </c>
      <c r="AC119" s="23"/>
      <c r="AD119" s="141"/>
    </row>
    <row r="120" spans="1:30" s="19" customFormat="1" ht="13.5" thickBot="1" x14ac:dyDescent="0.25">
      <c r="A120" s="144"/>
      <c r="B120" s="144"/>
      <c r="C120" s="145"/>
      <c r="D120" s="146"/>
      <c r="E120" s="147"/>
      <c r="F120" s="148"/>
      <c r="G120" s="147"/>
      <c r="H120" s="147"/>
      <c r="I120" s="147"/>
      <c r="J120" s="147"/>
      <c r="K120" s="147"/>
      <c r="L120" s="147"/>
      <c r="M120" s="147"/>
      <c r="N120" s="149"/>
      <c r="O120" s="150"/>
      <c r="P120" s="148"/>
      <c r="Q120" s="147"/>
      <c r="R120" s="37" t="str">
        <f>IFERROR(VLOOKUP(AA120,'Band Look Up 24-25'!$E$6:$F$15,2),0)</f>
        <v>Band 1</v>
      </c>
      <c r="S120" s="38">
        <f>IFERROR(IF(F120="",VLOOKUP(R120,'Band Look Up 24-25'!$A$7:$F$15,3),VLOOKUP(R120,'Band Look Up 24-25'!$H$7:$M$15,3,)),0)</f>
        <v>5.5E-2</v>
      </c>
      <c r="T120" s="120">
        <f t="shared" si="26"/>
        <v>0</v>
      </c>
      <c r="U120" s="143">
        <f t="shared" si="27"/>
        <v>0</v>
      </c>
      <c r="V120" s="121">
        <f t="shared" si="28"/>
        <v>0</v>
      </c>
      <c r="W120" s="143">
        <f t="shared" si="29"/>
        <v>0</v>
      </c>
      <c r="X120"/>
      <c r="Y120" s="122">
        <f t="shared" si="30"/>
        <v>0</v>
      </c>
      <c r="Z120" s="23"/>
      <c r="AA120" s="123">
        <f t="shared" si="25"/>
        <v>0</v>
      </c>
      <c r="AB120" s="24" t="b">
        <f t="shared" si="19"/>
        <v>0</v>
      </c>
      <c r="AC120" s="23"/>
      <c r="AD120" s="141"/>
    </row>
    <row r="121" spans="1:30" s="19" customFormat="1" ht="13.5" thickBot="1" x14ac:dyDescent="0.25">
      <c r="A121" s="144"/>
      <c r="B121" s="144"/>
      <c r="C121" s="145"/>
      <c r="D121" s="146"/>
      <c r="E121" s="147"/>
      <c r="F121" s="148"/>
      <c r="G121" s="147"/>
      <c r="H121" s="147"/>
      <c r="I121" s="147"/>
      <c r="J121" s="147"/>
      <c r="K121" s="147"/>
      <c r="L121" s="147"/>
      <c r="M121" s="147"/>
      <c r="N121" s="149"/>
      <c r="O121" s="150"/>
      <c r="P121" s="148"/>
      <c r="Q121" s="147"/>
      <c r="R121" s="37" t="str">
        <f>IFERROR(VLOOKUP(AA121,'Band Look Up 24-25'!$E$6:$F$15,2),0)</f>
        <v>Band 1</v>
      </c>
      <c r="S121" s="38">
        <f>IFERROR(IF(F121="",VLOOKUP(R121,'Band Look Up 24-25'!$A$7:$F$15,3),VLOOKUP(R121,'Band Look Up 24-25'!$H$7:$M$15,3,)),0)</f>
        <v>5.5E-2</v>
      </c>
      <c r="T121" s="120">
        <f t="shared" si="26"/>
        <v>0</v>
      </c>
      <c r="U121" s="143">
        <f t="shared" si="27"/>
        <v>0</v>
      </c>
      <c r="V121" s="121">
        <f t="shared" si="28"/>
        <v>0</v>
      </c>
      <c r="W121" s="143">
        <f t="shared" si="29"/>
        <v>0</v>
      </c>
      <c r="X121"/>
      <c r="Y121" s="122">
        <f t="shared" si="30"/>
        <v>0</v>
      </c>
      <c r="Z121" s="23"/>
      <c r="AA121" s="123">
        <f t="shared" si="25"/>
        <v>0</v>
      </c>
      <c r="AB121" s="24" t="b">
        <f t="shared" si="19"/>
        <v>0</v>
      </c>
      <c r="AC121" s="23"/>
      <c r="AD121" s="141"/>
    </row>
    <row r="122" spans="1:30" s="19" customFormat="1" ht="13.5" customHeight="1" thickBot="1" x14ac:dyDescent="0.25">
      <c r="A122" s="144"/>
      <c r="B122" s="144"/>
      <c r="C122" s="145"/>
      <c r="D122" s="146"/>
      <c r="E122" s="147"/>
      <c r="F122" s="148"/>
      <c r="G122" s="147"/>
      <c r="H122" s="147"/>
      <c r="I122" s="147"/>
      <c r="J122" s="147"/>
      <c r="K122" s="147"/>
      <c r="L122" s="147"/>
      <c r="M122" s="147"/>
      <c r="N122" s="149"/>
      <c r="O122" s="150"/>
      <c r="P122" s="148"/>
      <c r="Q122" s="147"/>
      <c r="R122" s="37" t="str">
        <f>IFERROR(VLOOKUP(AA122,'Band Look Up 24-25'!$E$6:$F$15,2),0)</f>
        <v>Band 1</v>
      </c>
      <c r="S122" s="38">
        <f>IFERROR(IF(F122="",VLOOKUP(R122,'Band Look Up 24-25'!$A$7:$F$15,3),VLOOKUP(R122,'Band Look Up 24-25'!$H$7:$M$15,3,)),0)</f>
        <v>5.5E-2</v>
      </c>
      <c r="T122" s="120">
        <f t="shared" si="26"/>
        <v>0</v>
      </c>
      <c r="U122" s="143">
        <f t="shared" si="27"/>
        <v>0</v>
      </c>
      <c r="V122" s="121">
        <f t="shared" si="28"/>
        <v>0</v>
      </c>
      <c r="W122" s="143">
        <f t="shared" si="29"/>
        <v>0</v>
      </c>
      <c r="X122"/>
      <c r="Y122" s="122">
        <f t="shared" si="30"/>
        <v>0</v>
      </c>
      <c r="Z122" s="23"/>
      <c r="AA122" s="123">
        <f t="shared" si="25"/>
        <v>0</v>
      </c>
      <c r="AB122" s="24" t="b">
        <f t="shared" si="19"/>
        <v>0</v>
      </c>
      <c r="AC122" s="23"/>
      <c r="AD122" s="141"/>
    </row>
    <row r="123" spans="1:30" s="19" customFormat="1" ht="13.5" thickBot="1" x14ac:dyDescent="0.25">
      <c r="A123" s="144"/>
      <c r="B123" s="144"/>
      <c r="C123" s="145"/>
      <c r="D123" s="146"/>
      <c r="E123" s="147"/>
      <c r="F123" s="148"/>
      <c r="G123" s="147"/>
      <c r="H123" s="147"/>
      <c r="I123" s="147"/>
      <c r="J123" s="147"/>
      <c r="K123" s="147"/>
      <c r="L123" s="147"/>
      <c r="M123" s="147"/>
      <c r="N123" s="149"/>
      <c r="O123" s="150"/>
      <c r="P123" s="148"/>
      <c r="Q123" s="147"/>
      <c r="R123" s="37" t="str">
        <f>IFERROR(VLOOKUP(AA123,'Band Look Up 24-25'!$E$6:$F$15,2),0)</f>
        <v>Band 1</v>
      </c>
      <c r="S123" s="38">
        <f>IFERROR(IF(F123="",VLOOKUP(R123,'Band Look Up 24-25'!$A$7:$F$15,3),VLOOKUP(R123,'Band Look Up 24-25'!$H$7:$M$15,3,)),0)</f>
        <v>5.5E-2</v>
      </c>
      <c r="T123" s="120">
        <f t="shared" si="26"/>
        <v>0</v>
      </c>
      <c r="U123" s="143">
        <f t="shared" si="27"/>
        <v>0</v>
      </c>
      <c r="V123" s="121">
        <f t="shared" si="28"/>
        <v>0</v>
      </c>
      <c r="W123" s="143">
        <f t="shared" si="29"/>
        <v>0</v>
      </c>
      <c r="X123"/>
      <c r="Y123" s="122">
        <f t="shared" si="30"/>
        <v>0</v>
      </c>
      <c r="Z123" s="23"/>
      <c r="AA123" s="123">
        <f t="shared" si="25"/>
        <v>0</v>
      </c>
      <c r="AB123" s="24" t="b">
        <f t="shared" si="19"/>
        <v>0</v>
      </c>
      <c r="AC123" s="23"/>
      <c r="AD123" s="141"/>
    </row>
    <row r="124" spans="1:30" s="19" customFormat="1" ht="13.5" thickBot="1" x14ac:dyDescent="0.25">
      <c r="A124" s="144"/>
      <c r="B124" s="144"/>
      <c r="C124" s="145"/>
      <c r="D124" s="146"/>
      <c r="E124" s="147"/>
      <c r="F124" s="148"/>
      <c r="G124" s="147"/>
      <c r="H124" s="147"/>
      <c r="I124" s="147"/>
      <c r="J124" s="147"/>
      <c r="K124" s="147"/>
      <c r="L124" s="147"/>
      <c r="M124" s="147"/>
      <c r="N124" s="149"/>
      <c r="O124" s="150"/>
      <c r="P124" s="148"/>
      <c r="Q124" s="147"/>
      <c r="R124" s="37" t="str">
        <f>IFERROR(VLOOKUP(AA124,'Band Look Up 24-25'!$E$6:$F$15,2),0)</f>
        <v>Band 1</v>
      </c>
      <c r="S124" s="38">
        <f>IFERROR(IF(F124="",VLOOKUP(R124,'Band Look Up 24-25'!$A$7:$F$15,3),VLOOKUP(R124,'Band Look Up 24-25'!$H$7:$M$15,3,)),0)</f>
        <v>5.5E-2</v>
      </c>
      <c r="T124" s="120">
        <f t="shared" si="26"/>
        <v>0</v>
      </c>
      <c r="U124" s="143">
        <f t="shared" si="27"/>
        <v>0</v>
      </c>
      <c r="V124" s="121">
        <f t="shared" si="28"/>
        <v>0</v>
      </c>
      <c r="W124" s="143">
        <f t="shared" si="29"/>
        <v>0</v>
      </c>
      <c r="X124"/>
      <c r="Y124" s="122">
        <f t="shared" si="30"/>
        <v>0</v>
      </c>
      <c r="Z124" s="23"/>
      <c r="AA124" s="123">
        <f t="shared" si="25"/>
        <v>0</v>
      </c>
      <c r="AB124" s="24" t="b">
        <f t="shared" si="19"/>
        <v>0</v>
      </c>
      <c r="AC124" s="23"/>
      <c r="AD124" s="141"/>
    </row>
    <row r="125" spans="1:30" s="19" customFormat="1" ht="13.5" thickBot="1" x14ac:dyDescent="0.25">
      <c r="A125" s="144"/>
      <c r="B125" s="144"/>
      <c r="C125" s="145"/>
      <c r="D125" s="146"/>
      <c r="E125" s="147"/>
      <c r="F125" s="148"/>
      <c r="G125" s="147"/>
      <c r="H125" s="147"/>
      <c r="I125" s="147"/>
      <c r="J125" s="147"/>
      <c r="K125" s="147"/>
      <c r="L125" s="147"/>
      <c r="M125" s="147"/>
      <c r="N125" s="149"/>
      <c r="O125" s="150"/>
      <c r="P125" s="148"/>
      <c r="Q125" s="147"/>
      <c r="R125" s="37" t="str">
        <f>IFERROR(VLOOKUP(AA125,'Band Look Up 24-25'!$E$6:$F$15,2),0)</f>
        <v>Band 1</v>
      </c>
      <c r="S125" s="38">
        <f>IFERROR(IF(F125="",VLOOKUP(R125,'Band Look Up 24-25'!$A$7:$F$15,3),VLOOKUP(R125,'Band Look Up 24-25'!$H$7:$M$15,3,)),0)</f>
        <v>5.5E-2</v>
      </c>
      <c r="T125" s="120">
        <f t="shared" si="26"/>
        <v>0</v>
      </c>
      <c r="U125" s="143">
        <f t="shared" si="27"/>
        <v>0</v>
      </c>
      <c r="V125" s="121">
        <f t="shared" si="28"/>
        <v>0</v>
      </c>
      <c r="W125" s="143">
        <f t="shared" si="29"/>
        <v>0</v>
      </c>
      <c r="X125"/>
      <c r="Y125" s="122">
        <f t="shared" si="30"/>
        <v>0</v>
      </c>
      <c r="Z125" s="23"/>
      <c r="AA125" s="123">
        <f t="shared" si="25"/>
        <v>0</v>
      </c>
      <c r="AB125" s="24" t="b">
        <f t="shared" si="19"/>
        <v>0</v>
      </c>
      <c r="AC125" s="23"/>
      <c r="AD125" s="141"/>
    </row>
    <row r="126" spans="1:30" s="19" customFormat="1" ht="13.5" thickBot="1" x14ac:dyDescent="0.25">
      <c r="A126" s="144"/>
      <c r="B126" s="144"/>
      <c r="C126" s="145"/>
      <c r="D126" s="146"/>
      <c r="E126" s="147"/>
      <c r="F126" s="148"/>
      <c r="G126" s="147"/>
      <c r="H126" s="147"/>
      <c r="I126" s="147"/>
      <c r="J126" s="147"/>
      <c r="K126" s="147"/>
      <c r="L126" s="147"/>
      <c r="M126" s="147"/>
      <c r="N126" s="149"/>
      <c r="O126" s="150"/>
      <c r="P126" s="148"/>
      <c r="Q126" s="147"/>
      <c r="R126" s="37" t="str">
        <f>IFERROR(VLOOKUP(AA126,'Band Look Up 24-25'!$E$6:$F$15,2),0)</f>
        <v>Band 1</v>
      </c>
      <c r="S126" s="38">
        <f>IFERROR(IF(F126="",VLOOKUP(R126,'Band Look Up 24-25'!$A$7:$F$15,3),VLOOKUP(R126,'Band Look Up 24-25'!$H$7:$M$15,3,)),0)</f>
        <v>5.5E-2</v>
      </c>
      <c r="T126" s="120">
        <f t="shared" si="26"/>
        <v>0</v>
      </c>
      <c r="U126" s="143">
        <f t="shared" si="27"/>
        <v>0</v>
      </c>
      <c r="V126" s="121">
        <f t="shared" si="28"/>
        <v>0</v>
      </c>
      <c r="W126" s="143">
        <f t="shared" si="29"/>
        <v>0</v>
      </c>
      <c r="X126"/>
      <c r="Y126" s="122">
        <f t="shared" si="30"/>
        <v>0</v>
      </c>
      <c r="Z126" s="23"/>
      <c r="AA126" s="123">
        <f t="shared" si="25"/>
        <v>0</v>
      </c>
      <c r="AB126" s="24" t="b">
        <f t="shared" si="19"/>
        <v>0</v>
      </c>
      <c r="AC126" s="23"/>
      <c r="AD126" s="141"/>
    </row>
    <row r="127" spans="1:30" s="19" customFormat="1" ht="13.5" thickBot="1" x14ac:dyDescent="0.25">
      <c r="A127" s="144"/>
      <c r="B127" s="144"/>
      <c r="C127" s="145"/>
      <c r="D127" s="146"/>
      <c r="E127" s="147"/>
      <c r="F127" s="148"/>
      <c r="G127" s="147"/>
      <c r="H127" s="147"/>
      <c r="I127" s="147"/>
      <c r="J127" s="147"/>
      <c r="K127" s="147"/>
      <c r="L127" s="147"/>
      <c r="M127" s="147"/>
      <c r="N127" s="149"/>
      <c r="O127" s="150"/>
      <c r="P127" s="148"/>
      <c r="Q127" s="147"/>
      <c r="R127" s="37" t="str">
        <f>IFERROR(VLOOKUP(AA127,'Band Look Up 24-25'!$E$6:$F$15,2),0)</f>
        <v>Band 1</v>
      </c>
      <c r="S127" s="38">
        <f>IFERROR(IF(F127="",VLOOKUP(R127,'Band Look Up 24-25'!$A$7:$F$15,3),VLOOKUP(R127,'Band Look Up 24-25'!$H$7:$M$15,3,)),0)</f>
        <v>5.5E-2</v>
      </c>
      <c r="T127" s="120">
        <f t="shared" si="26"/>
        <v>0</v>
      </c>
      <c r="U127" s="143">
        <f t="shared" si="27"/>
        <v>0</v>
      </c>
      <c r="V127" s="121">
        <f t="shared" si="28"/>
        <v>0</v>
      </c>
      <c r="W127" s="143">
        <f t="shared" si="29"/>
        <v>0</v>
      </c>
      <c r="X127"/>
      <c r="Y127" s="122">
        <f t="shared" si="30"/>
        <v>0</v>
      </c>
      <c r="Z127" s="23"/>
      <c r="AA127" s="123">
        <f t="shared" si="25"/>
        <v>0</v>
      </c>
      <c r="AB127" s="24" t="b">
        <f t="shared" si="19"/>
        <v>0</v>
      </c>
      <c r="AC127" s="23"/>
      <c r="AD127" s="141"/>
    </row>
    <row r="128" spans="1:30" s="19" customFormat="1" ht="13.5" thickBot="1" x14ac:dyDescent="0.25">
      <c r="A128" s="144"/>
      <c r="B128" s="144"/>
      <c r="C128" s="145"/>
      <c r="D128" s="146"/>
      <c r="E128" s="147"/>
      <c r="F128" s="148"/>
      <c r="G128" s="147"/>
      <c r="H128" s="147"/>
      <c r="I128" s="147"/>
      <c r="J128" s="147"/>
      <c r="K128" s="147"/>
      <c r="L128" s="147"/>
      <c r="M128" s="147"/>
      <c r="N128" s="149"/>
      <c r="O128" s="150"/>
      <c r="P128" s="148"/>
      <c r="Q128" s="147"/>
      <c r="R128" s="37" t="str">
        <f>IFERROR(VLOOKUP(AA128,'Band Look Up 24-25'!$E$6:$F$15,2),0)</f>
        <v>Band 1</v>
      </c>
      <c r="S128" s="38">
        <f>IFERROR(IF(F128="",VLOOKUP(R128,'Band Look Up 24-25'!$A$7:$F$15,3),VLOOKUP(R128,'Band Look Up 24-25'!$H$7:$M$15,3,)),0)</f>
        <v>5.5E-2</v>
      </c>
      <c r="T128" s="120">
        <f t="shared" si="26"/>
        <v>0</v>
      </c>
      <c r="U128" s="143">
        <f t="shared" si="27"/>
        <v>0</v>
      </c>
      <c r="V128" s="121">
        <f t="shared" si="28"/>
        <v>0</v>
      </c>
      <c r="W128" s="143">
        <f t="shared" si="29"/>
        <v>0</v>
      </c>
      <c r="X128"/>
      <c r="Y128" s="122">
        <f t="shared" si="30"/>
        <v>0</v>
      </c>
      <c r="Z128" s="23"/>
      <c r="AA128" s="123">
        <f t="shared" si="25"/>
        <v>0</v>
      </c>
      <c r="AB128" s="24" t="b">
        <f t="shared" si="19"/>
        <v>0</v>
      </c>
      <c r="AC128" s="23"/>
      <c r="AD128" s="141"/>
    </row>
    <row r="129" spans="1:30" s="19" customFormat="1" ht="13.5" thickBot="1" x14ac:dyDescent="0.25">
      <c r="A129" s="144"/>
      <c r="B129" s="144"/>
      <c r="C129" s="145"/>
      <c r="D129" s="146"/>
      <c r="E129" s="147"/>
      <c r="F129" s="148"/>
      <c r="G129" s="147"/>
      <c r="H129" s="147"/>
      <c r="I129" s="147"/>
      <c r="J129" s="147"/>
      <c r="K129" s="147"/>
      <c r="L129" s="147"/>
      <c r="M129" s="147"/>
      <c r="N129" s="149"/>
      <c r="O129" s="150"/>
      <c r="P129" s="148"/>
      <c r="Q129" s="147"/>
      <c r="R129" s="37" t="str">
        <f>IFERROR(VLOOKUP(AA129,'Band Look Up 24-25'!$E$6:$F$15,2),0)</f>
        <v>Band 1</v>
      </c>
      <c r="S129" s="38">
        <f>IFERROR(IF(F129="",VLOOKUP(R129,'Band Look Up 24-25'!$A$7:$F$15,3),VLOOKUP(R129,'Band Look Up 24-25'!$H$7:$M$15,3,)),0)</f>
        <v>5.5E-2</v>
      </c>
      <c r="T129" s="120">
        <f t="shared" si="26"/>
        <v>0</v>
      </c>
      <c r="U129" s="143">
        <f t="shared" si="27"/>
        <v>0</v>
      </c>
      <c r="V129" s="121">
        <f t="shared" si="28"/>
        <v>0</v>
      </c>
      <c r="W129" s="143">
        <f t="shared" si="29"/>
        <v>0</v>
      </c>
      <c r="X129"/>
      <c r="Y129" s="122">
        <f t="shared" si="30"/>
        <v>0</v>
      </c>
      <c r="Z129" s="23"/>
      <c r="AA129" s="123">
        <f t="shared" si="25"/>
        <v>0</v>
      </c>
      <c r="AB129" s="24" t="b">
        <f t="shared" si="19"/>
        <v>0</v>
      </c>
      <c r="AC129" s="23"/>
      <c r="AD129" s="141"/>
    </row>
    <row r="130" spans="1:30" s="19" customFormat="1" ht="13.5" thickBot="1" x14ac:dyDescent="0.25">
      <c r="A130" s="144"/>
      <c r="B130" s="144"/>
      <c r="C130" s="145"/>
      <c r="D130" s="146"/>
      <c r="E130" s="147"/>
      <c r="F130" s="148"/>
      <c r="G130" s="147"/>
      <c r="H130" s="147"/>
      <c r="I130" s="147"/>
      <c r="J130" s="147"/>
      <c r="K130" s="147"/>
      <c r="L130" s="147"/>
      <c r="M130" s="147"/>
      <c r="N130" s="149"/>
      <c r="O130" s="150"/>
      <c r="P130" s="148"/>
      <c r="Q130" s="147"/>
      <c r="R130" s="37" t="str">
        <f>IFERROR(VLOOKUP(AA130,'Band Look Up 24-25'!$E$6:$F$15,2),0)</f>
        <v>Band 1</v>
      </c>
      <c r="S130" s="38">
        <f>IFERROR(IF(F130="",VLOOKUP(R130,'Band Look Up 24-25'!$A$7:$F$15,3),VLOOKUP(R130,'Band Look Up 24-25'!$H$7:$M$15,3,)),0)</f>
        <v>5.5E-2</v>
      </c>
      <c r="T130" s="120">
        <f t="shared" si="26"/>
        <v>0</v>
      </c>
      <c r="U130" s="143">
        <f t="shared" si="27"/>
        <v>0</v>
      </c>
      <c r="V130" s="121">
        <f t="shared" si="28"/>
        <v>0</v>
      </c>
      <c r="W130" s="143">
        <f t="shared" si="29"/>
        <v>0</v>
      </c>
      <c r="X130"/>
      <c r="Y130" s="122">
        <f t="shared" si="30"/>
        <v>0</v>
      </c>
      <c r="Z130" s="23"/>
      <c r="AA130" s="123">
        <f t="shared" si="25"/>
        <v>0</v>
      </c>
      <c r="AB130" s="24" t="b">
        <f t="shared" si="19"/>
        <v>0</v>
      </c>
      <c r="AC130" s="23"/>
      <c r="AD130" s="141"/>
    </row>
    <row r="131" spans="1:30" s="19" customFormat="1" ht="13.5" thickBot="1" x14ac:dyDescent="0.25">
      <c r="A131" s="144"/>
      <c r="B131" s="144"/>
      <c r="C131" s="145"/>
      <c r="D131" s="146"/>
      <c r="E131" s="147"/>
      <c r="F131" s="148"/>
      <c r="G131" s="147"/>
      <c r="H131" s="147"/>
      <c r="I131" s="147"/>
      <c r="J131" s="147"/>
      <c r="K131" s="147"/>
      <c r="L131" s="147"/>
      <c r="M131" s="147"/>
      <c r="N131" s="149"/>
      <c r="O131" s="150"/>
      <c r="P131" s="148"/>
      <c r="Q131" s="147"/>
      <c r="R131" s="37" t="str">
        <f>IFERROR(VLOOKUP(AA131,'Band Look Up 24-25'!$E$6:$F$15,2),0)</f>
        <v>Band 1</v>
      </c>
      <c r="S131" s="38">
        <f>IFERROR(IF(F131="",VLOOKUP(R131,'Band Look Up 24-25'!$A$7:$F$15,3),VLOOKUP(R131,'Band Look Up 24-25'!$H$7:$M$15,3,)),0)</f>
        <v>5.5E-2</v>
      </c>
      <c r="T131" s="120">
        <f t="shared" si="26"/>
        <v>0</v>
      </c>
      <c r="U131" s="143">
        <f t="shared" si="27"/>
        <v>0</v>
      </c>
      <c r="V131" s="121">
        <f t="shared" si="28"/>
        <v>0</v>
      </c>
      <c r="W131" s="143">
        <f t="shared" si="29"/>
        <v>0</v>
      </c>
      <c r="X131"/>
      <c r="Y131" s="122">
        <f t="shared" si="30"/>
        <v>0</v>
      </c>
      <c r="Z131" s="23"/>
      <c r="AA131" s="123">
        <f t="shared" si="25"/>
        <v>0</v>
      </c>
      <c r="AB131" s="24" t="b">
        <f t="shared" si="19"/>
        <v>0</v>
      </c>
      <c r="AC131" s="23"/>
      <c r="AD131" s="141"/>
    </row>
    <row r="132" spans="1:30" s="19" customFormat="1" ht="13.5" thickBot="1" x14ac:dyDescent="0.25">
      <c r="A132" s="144"/>
      <c r="B132" s="144"/>
      <c r="C132" s="145"/>
      <c r="D132" s="146"/>
      <c r="E132" s="147"/>
      <c r="F132" s="148"/>
      <c r="G132" s="147"/>
      <c r="H132" s="147"/>
      <c r="I132" s="147"/>
      <c r="J132" s="147"/>
      <c r="K132" s="147"/>
      <c r="L132" s="147"/>
      <c r="M132" s="147"/>
      <c r="N132" s="149"/>
      <c r="O132" s="150"/>
      <c r="P132" s="148"/>
      <c r="Q132" s="147"/>
      <c r="R132" s="37" t="str">
        <f>IFERROR(VLOOKUP(AA132,'Band Look Up 24-25'!$E$6:$F$15,2),0)</f>
        <v>Band 1</v>
      </c>
      <c r="S132" s="38">
        <f>IFERROR(IF(F132="",VLOOKUP(R132,'Band Look Up 24-25'!$A$7:$F$15,3),VLOOKUP(R132,'Band Look Up 24-25'!$H$7:$M$15,3,)),0)</f>
        <v>5.5E-2</v>
      </c>
      <c r="T132" s="120">
        <f t="shared" si="26"/>
        <v>0</v>
      </c>
      <c r="U132" s="143">
        <f t="shared" si="27"/>
        <v>0</v>
      </c>
      <c r="V132" s="121">
        <f t="shared" si="28"/>
        <v>0</v>
      </c>
      <c r="W132" s="143">
        <f t="shared" si="29"/>
        <v>0</v>
      </c>
      <c r="X132"/>
      <c r="Y132" s="122">
        <f t="shared" si="30"/>
        <v>0</v>
      </c>
      <c r="Z132" s="23"/>
      <c r="AA132" s="123">
        <f t="shared" si="25"/>
        <v>0</v>
      </c>
      <c r="AB132" s="24" t="b">
        <f t="shared" si="19"/>
        <v>0</v>
      </c>
      <c r="AC132" s="23"/>
      <c r="AD132" s="141"/>
    </row>
    <row r="133" spans="1:30" s="19" customFormat="1" ht="13.5" thickBot="1" x14ac:dyDescent="0.25">
      <c r="A133" s="144"/>
      <c r="B133" s="144"/>
      <c r="C133" s="145"/>
      <c r="D133" s="146"/>
      <c r="E133" s="147"/>
      <c r="F133" s="148"/>
      <c r="G133" s="147"/>
      <c r="H133" s="147"/>
      <c r="I133" s="147"/>
      <c r="J133" s="147"/>
      <c r="K133" s="147"/>
      <c r="L133" s="147"/>
      <c r="M133" s="147"/>
      <c r="N133" s="149"/>
      <c r="O133" s="150"/>
      <c r="P133" s="147"/>
      <c r="Q133" s="147"/>
      <c r="R133" s="37" t="str">
        <f>IFERROR(VLOOKUP(AA133,'Band Look Up 24-25'!$E$6:$F$15,2),0)</f>
        <v>Band 1</v>
      </c>
      <c r="S133" s="38">
        <f>IFERROR(IF(F133="",VLOOKUP(R133,'Band Look Up 24-25'!$A$7:$F$15,3),VLOOKUP(R133,'Band Look Up 24-25'!$H$7:$M$15,3,)),0)</f>
        <v>5.5E-2</v>
      </c>
      <c r="T133" s="120">
        <f t="shared" si="26"/>
        <v>0</v>
      </c>
      <c r="U133" s="143">
        <f t="shared" si="27"/>
        <v>0</v>
      </c>
      <c r="V133" s="121">
        <f t="shared" si="28"/>
        <v>0</v>
      </c>
      <c r="W133" s="143">
        <f t="shared" si="29"/>
        <v>0</v>
      </c>
      <c r="X133"/>
      <c r="Y133" s="122">
        <f t="shared" si="30"/>
        <v>0</v>
      </c>
      <c r="Z133" s="23"/>
      <c r="AA133" s="123">
        <f t="shared" si="25"/>
        <v>0</v>
      </c>
      <c r="AB133" s="24" t="b">
        <f t="shared" si="19"/>
        <v>0</v>
      </c>
      <c r="AC133" s="23"/>
      <c r="AD133" s="141"/>
    </row>
    <row r="134" spans="1:30" s="19" customFormat="1" ht="13.5" thickBot="1" x14ac:dyDescent="0.25">
      <c r="A134" s="144"/>
      <c r="B134" s="144"/>
      <c r="C134" s="145"/>
      <c r="D134" s="146"/>
      <c r="E134" s="147"/>
      <c r="F134" s="148"/>
      <c r="G134" s="147"/>
      <c r="H134" s="147"/>
      <c r="I134" s="147"/>
      <c r="J134" s="147"/>
      <c r="K134" s="147"/>
      <c r="L134" s="147"/>
      <c r="M134" s="147"/>
      <c r="N134" s="149"/>
      <c r="O134" s="150"/>
      <c r="P134" s="147"/>
      <c r="Q134" s="147"/>
      <c r="R134" s="37" t="str">
        <f>IFERROR(VLOOKUP(AA134,'Band Look Up 24-25'!$E$6:$F$15,2),0)</f>
        <v>Band 1</v>
      </c>
      <c r="S134" s="38">
        <f>IFERROR(IF(F134="",VLOOKUP(R134,'Band Look Up 24-25'!$A$7:$F$15,3),VLOOKUP(R134,'Band Look Up 24-25'!$H$7:$M$15,3,)),0)</f>
        <v>5.5E-2</v>
      </c>
      <c r="T134" s="120">
        <f t="shared" si="26"/>
        <v>0</v>
      </c>
      <c r="U134" s="143">
        <f t="shared" si="27"/>
        <v>0</v>
      </c>
      <c r="V134" s="121">
        <f t="shared" si="28"/>
        <v>0</v>
      </c>
      <c r="W134" s="143">
        <f t="shared" si="29"/>
        <v>0</v>
      </c>
      <c r="X134"/>
      <c r="Y134" s="122">
        <f t="shared" si="30"/>
        <v>0</v>
      </c>
      <c r="Z134" s="23"/>
      <c r="AA134" s="123">
        <f t="shared" si="25"/>
        <v>0</v>
      </c>
      <c r="AB134" s="24" t="b">
        <f t="shared" ref="AB134:AB145" si="31">IF(AA134&gt;14600.01,"Band 2")</f>
        <v>0</v>
      </c>
      <c r="AC134" s="23"/>
      <c r="AD134" s="141"/>
    </row>
    <row r="135" spans="1:30" s="19" customFormat="1" ht="13.5" thickBot="1" x14ac:dyDescent="0.25">
      <c r="A135" s="144"/>
      <c r="B135" s="144"/>
      <c r="C135" s="145"/>
      <c r="D135" s="146"/>
      <c r="E135" s="147"/>
      <c r="F135" s="148"/>
      <c r="G135" s="147"/>
      <c r="H135" s="147"/>
      <c r="I135" s="147"/>
      <c r="J135" s="147"/>
      <c r="K135" s="147"/>
      <c r="L135" s="147"/>
      <c r="M135" s="147"/>
      <c r="N135" s="149"/>
      <c r="O135" s="150"/>
      <c r="P135" s="147"/>
      <c r="Q135" s="147"/>
      <c r="R135" s="37" t="str">
        <f>IFERROR(VLOOKUP(AA135,'Band Look Up 24-25'!$E$6:$F$15,2),0)</f>
        <v>Band 1</v>
      </c>
      <c r="S135" s="38">
        <f>IFERROR(IF(F135="",VLOOKUP(R135,'Band Look Up 24-25'!$A$7:$F$15,3),VLOOKUP(R135,'Band Look Up 24-25'!$H$7:$M$15,3,)),0)</f>
        <v>5.5E-2</v>
      </c>
      <c r="T135" s="120">
        <f t="shared" si="26"/>
        <v>0</v>
      </c>
      <c r="U135" s="143">
        <f t="shared" si="27"/>
        <v>0</v>
      </c>
      <c r="V135" s="121">
        <f t="shared" si="28"/>
        <v>0</v>
      </c>
      <c r="W135" s="143">
        <f t="shared" si="29"/>
        <v>0</v>
      </c>
      <c r="X135"/>
      <c r="Y135" s="122">
        <f t="shared" si="30"/>
        <v>0</v>
      </c>
      <c r="Z135" s="23"/>
      <c r="AA135" s="123">
        <f t="shared" si="25"/>
        <v>0</v>
      </c>
      <c r="AB135" s="24" t="b">
        <f t="shared" si="31"/>
        <v>0</v>
      </c>
      <c r="AC135" s="23"/>
      <c r="AD135" s="141"/>
    </row>
    <row r="136" spans="1:30" s="19" customFormat="1" ht="13.5" thickBot="1" x14ac:dyDescent="0.25">
      <c r="A136" s="144"/>
      <c r="B136" s="144"/>
      <c r="C136" s="145"/>
      <c r="D136" s="146"/>
      <c r="E136" s="147"/>
      <c r="F136" s="148"/>
      <c r="G136" s="147"/>
      <c r="H136" s="147"/>
      <c r="I136" s="147"/>
      <c r="J136" s="147"/>
      <c r="K136" s="147" t="s">
        <v>98</v>
      </c>
      <c r="L136" s="147"/>
      <c r="M136" s="147"/>
      <c r="N136" s="149"/>
      <c r="O136" s="150"/>
      <c r="P136" s="147"/>
      <c r="Q136" s="147"/>
      <c r="R136" s="37" t="str">
        <f>IFERROR(VLOOKUP(AA136,'Band Look Up 24-25'!$E$6:$F$15,2),0)</f>
        <v>Band 1</v>
      </c>
      <c r="S136" s="38">
        <f>IFERROR(IF(F136="",VLOOKUP(R136,'Band Look Up 24-25'!$A$7:$F$15,3),VLOOKUP(R136,'Band Look Up 24-25'!$H$7:$M$15,3,)),0)</f>
        <v>5.5E-2</v>
      </c>
      <c r="T136" s="120">
        <f t="shared" si="26"/>
        <v>0</v>
      </c>
      <c r="U136" s="143">
        <f t="shared" si="27"/>
        <v>0</v>
      </c>
      <c r="V136" s="121">
        <f t="shared" si="28"/>
        <v>0</v>
      </c>
      <c r="W136" s="143">
        <f t="shared" si="29"/>
        <v>0</v>
      </c>
      <c r="X136"/>
      <c r="Y136" s="122">
        <f t="shared" si="30"/>
        <v>0</v>
      </c>
      <c r="Z136" s="23"/>
      <c r="AA136" s="123">
        <f t="shared" si="25"/>
        <v>0</v>
      </c>
      <c r="AB136" s="24" t="b">
        <f t="shared" si="31"/>
        <v>0</v>
      </c>
      <c r="AC136" s="23"/>
      <c r="AD136" s="141"/>
    </row>
    <row r="137" spans="1:30" s="19" customFormat="1" ht="13.5" thickBot="1" x14ac:dyDescent="0.25">
      <c r="A137" s="144"/>
      <c r="B137" s="144"/>
      <c r="C137" s="145"/>
      <c r="D137" s="146"/>
      <c r="E137" s="147"/>
      <c r="F137" s="148"/>
      <c r="G137" s="147"/>
      <c r="H137" s="147"/>
      <c r="I137" s="147"/>
      <c r="J137" s="147"/>
      <c r="K137" s="147"/>
      <c r="L137" s="147"/>
      <c r="M137" s="147"/>
      <c r="N137" s="149"/>
      <c r="O137" s="150"/>
      <c r="P137" s="147"/>
      <c r="Q137" s="147"/>
      <c r="R137" s="37" t="str">
        <f>IFERROR(VLOOKUP(AA137,'Band Look Up 24-25'!$E$6:$F$15,2),0)</f>
        <v>Band 1</v>
      </c>
      <c r="S137" s="38">
        <f>IFERROR(IF(F137="",VLOOKUP(R137,'Band Look Up 24-25'!$A$7:$F$15,3),VLOOKUP(R137,'Band Look Up 24-25'!$H$7:$M$15,3,)),0)</f>
        <v>5.5E-2</v>
      </c>
      <c r="T137" s="120">
        <f t="shared" si="26"/>
        <v>0</v>
      </c>
      <c r="U137" s="143">
        <f t="shared" si="27"/>
        <v>0</v>
      </c>
      <c r="V137" s="121">
        <f t="shared" si="28"/>
        <v>0</v>
      </c>
      <c r="W137" s="143">
        <f t="shared" si="29"/>
        <v>0</v>
      </c>
      <c r="X137"/>
      <c r="Y137" s="122">
        <f t="shared" si="30"/>
        <v>0</v>
      </c>
      <c r="Z137" s="23"/>
      <c r="AA137" s="123">
        <f t="shared" si="25"/>
        <v>0</v>
      </c>
      <c r="AB137" s="24" t="b">
        <f t="shared" si="31"/>
        <v>0</v>
      </c>
      <c r="AC137" s="23"/>
      <c r="AD137" s="141"/>
    </row>
    <row r="138" spans="1:30" s="19" customFormat="1" ht="13.5" thickBot="1" x14ac:dyDescent="0.25">
      <c r="A138" s="144"/>
      <c r="B138" s="144"/>
      <c r="C138" s="145"/>
      <c r="D138" s="146"/>
      <c r="E138" s="147"/>
      <c r="F138" s="148"/>
      <c r="G138" s="147"/>
      <c r="H138" s="147"/>
      <c r="I138" s="147"/>
      <c r="J138" s="147"/>
      <c r="K138" s="147"/>
      <c r="L138" s="147"/>
      <c r="M138" s="147"/>
      <c r="N138" s="149"/>
      <c r="O138" s="150"/>
      <c r="P138" s="147"/>
      <c r="Q138" s="147"/>
      <c r="R138" s="37" t="str">
        <f>IFERROR(VLOOKUP(AA138,'Band Look Up 24-25'!$E$6:$F$15,2),0)</f>
        <v>Band 1</v>
      </c>
      <c r="S138" s="38">
        <f>IFERROR(IF(F138="",VLOOKUP(R138,'Band Look Up 24-25'!$A$7:$F$15,3),VLOOKUP(R138,'Band Look Up 24-25'!$H$7:$M$15,3,)),0)</f>
        <v>5.5E-2</v>
      </c>
      <c r="T138" s="120">
        <f t="shared" si="26"/>
        <v>0</v>
      </c>
      <c r="U138" s="143">
        <f t="shared" si="27"/>
        <v>0</v>
      </c>
      <c r="V138" s="121">
        <f t="shared" si="28"/>
        <v>0</v>
      </c>
      <c r="W138" s="143">
        <f t="shared" si="29"/>
        <v>0</v>
      </c>
      <c r="X138"/>
      <c r="Y138" s="122">
        <f t="shared" si="30"/>
        <v>0</v>
      </c>
      <c r="Z138" s="23"/>
      <c r="AA138" s="123">
        <f t="shared" si="25"/>
        <v>0</v>
      </c>
      <c r="AB138" s="24" t="b">
        <f t="shared" si="31"/>
        <v>0</v>
      </c>
      <c r="AC138" s="23"/>
      <c r="AD138" s="141"/>
    </row>
    <row r="139" spans="1:30" s="19" customFormat="1" ht="13.5" thickBot="1" x14ac:dyDescent="0.25">
      <c r="A139" s="144"/>
      <c r="B139" s="144"/>
      <c r="C139" s="145"/>
      <c r="D139" s="146"/>
      <c r="E139" s="147"/>
      <c r="F139" s="148"/>
      <c r="G139" s="147"/>
      <c r="H139" s="147"/>
      <c r="I139" s="147"/>
      <c r="J139" s="147"/>
      <c r="K139" s="147"/>
      <c r="L139" s="147"/>
      <c r="M139" s="147"/>
      <c r="N139" s="149"/>
      <c r="O139" s="150"/>
      <c r="P139" s="147"/>
      <c r="Q139" s="147"/>
      <c r="R139" s="37" t="str">
        <f>IFERROR(VLOOKUP(AA139,'Band Look Up 24-25'!$E$6:$F$15,2),0)</f>
        <v>Band 1</v>
      </c>
      <c r="S139" s="38">
        <f>IFERROR(IF(F139="",VLOOKUP(R139,'Band Look Up 24-25'!$A$7:$F$15,3),VLOOKUP(R139,'Band Look Up 24-25'!$H$7:$M$15,3,)),0)</f>
        <v>5.5E-2</v>
      </c>
      <c r="T139" s="120">
        <f t="shared" si="26"/>
        <v>0</v>
      </c>
      <c r="U139" s="143">
        <f t="shared" si="27"/>
        <v>0</v>
      </c>
      <c r="V139" s="121">
        <f t="shared" si="28"/>
        <v>0</v>
      </c>
      <c r="W139" s="143">
        <f t="shared" si="29"/>
        <v>0</v>
      </c>
      <c r="X139"/>
      <c r="Y139" s="122">
        <f t="shared" si="30"/>
        <v>0</v>
      </c>
      <c r="Z139" s="23"/>
      <c r="AA139" s="123">
        <f t="shared" si="25"/>
        <v>0</v>
      </c>
      <c r="AB139" s="24" t="b">
        <f t="shared" si="31"/>
        <v>0</v>
      </c>
      <c r="AC139" s="23"/>
      <c r="AD139" s="141"/>
    </row>
    <row r="140" spans="1:30" s="19" customFormat="1" ht="13.5" thickBot="1" x14ac:dyDescent="0.25">
      <c r="A140" s="144"/>
      <c r="B140" s="144"/>
      <c r="C140" s="145"/>
      <c r="D140" s="146"/>
      <c r="E140" s="147"/>
      <c r="F140" s="148"/>
      <c r="G140" s="147"/>
      <c r="H140" s="147"/>
      <c r="I140" s="147"/>
      <c r="J140" s="147"/>
      <c r="K140" s="147"/>
      <c r="L140" s="147"/>
      <c r="M140" s="147"/>
      <c r="N140" s="149"/>
      <c r="O140" s="150"/>
      <c r="P140" s="147"/>
      <c r="Q140" s="147"/>
      <c r="R140" s="37" t="str">
        <f>IFERROR(VLOOKUP(AA140,'Band Look Up 24-25'!$E$6:$F$15,2),0)</f>
        <v>Band 1</v>
      </c>
      <c r="S140" s="38">
        <f>IFERROR(IF(F140="",VLOOKUP(R140,'Band Look Up 24-25'!$A$7:$F$15,3),VLOOKUP(R140,'Band Look Up 24-25'!$H$7:$M$15,3,)),0)</f>
        <v>5.5E-2</v>
      </c>
      <c r="T140" s="120">
        <f t="shared" si="26"/>
        <v>0</v>
      </c>
      <c r="U140" s="143">
        <f t="shared" si="27"/>
        <v>0</v>
      </c>
      <c r="V140" s="121">
        <f t="shared" si="28"/>
        <v>0</v>
      </c>
      <c r="W140" s="143">
        <f t="shared" si="29"/>
        <v>0</v>
      </c>
      <c r="X140"/>
      <c r="Y140" s="122">
        <f t="shared" si="30"/>
        <v>0</v>
      </c>
      <c r="Z140" s="23"/>
      <c r="AA140" s="123">
        <f t="shared" si="25"/>
        <v>0</v>
      </c>
      <c r="AB140" s="24" t="b">
        <f t="shared" si="31"/>
        <v>0</v>
      </c>
      <c r="AC140" s="23"/>
      <c r="AD140" s="141"/>
    </row>
    <row r="141" spans="1:30" s="19" customFormat="1" ht="13.5" thickBot="1" x14ac:dyDescent="0.25">
      <c r="A141" s="144"/>
      <c r="B141" s="144"/>
      <c r="C141" s="145"/>
      <c r="D141" s="146"/>
      <c r="E141" s="147"/>
      <c r="F141" s="148"/>
      <c r="G141" s="147"/>
      <c r="H141" s="147"/>
      <c r="I141" s="147"/>
      <c r="J141" s="147"/>
      <c r="K141" s="147"/>
      <c r="L141" s="147"/>
      <c r="M141" s="147"/>
      <c r="N141" s="149"/>
      <c r="O141" s="150"/>
      <c r="P141" s="147"/>
      <c r="Q141" s="147"/>
      <c r="R141" s="37" t="str">
        <f>IFERROR(VLOOKUP(AA141,'Band Look Up 24-25'!$E$6:$F$15,2),0)</f>
        <v>Band 1</v>
      </c>
      <c r="S141" s="38">
        <f>IFERROR(IF(F141="",VLOOKUP(R141,'Band Look Up 24-25'!$A$7:$F$15,3),VLOOKUP(R141,'Band Look Up 24-25'!$H$7:$M$15,3,)),0)</f>
        <v>5.5E-2</v>
      </c>
      <c r="T141" s="120">
        <f t="shared" si="26"/>
        <v>0</v>
      </c>
      <c r="U141" s="143">
        <f t="shared" si="27"/>
        <v>0</v>
      </c>
      <c r="V141" s="121">
        <f t="shared" si="28"/>
        <v>0</v>
      </c>
      <c r="W141" s="143">
        <f t="shared" si="29"/>
        <v>0</v>
      </c>
      <c r="X141"/>
      <c r="Y141" s="122">
        <f t="shared" si="30"/>
        <v>0</v>
      </c>
      <c r="Z141" s="23"/>
      <c r="AA141" s="123">
        <f t="shared" si="25"/>
        <v>0</v>
      </c>
      <c r="AB141" s="24" t="b">
        <f t="shared" si="31"/>
        <v>0</v>
      </c>
      <c r="AC141" s="23"/>
      <c r="AD141" s="141"/>
    </row>
    <row r="142" spans="1:30" s="19" customFormat="1" ht="13.5" thickBot="1" x14ac:dyDescent="0.25">
      <c r="A142" s="144"/>
      <c r="B142" s="144"/>
      <c r="C142" s="145"/>
      <c r="D142" s="146"/>
      <c r="E142" s="147"/>
      <c r="F142" s="148"/>
      <c r="G142" s="147"/>
      <c r="H142" s="147"/>
      <c r="I142" s="147"/>
      <c r="J142" s="147"/>
      <c r="K142" s="147"/>
      <c r="L142" s="147"/>
      <c r="M142" s="147"/>
      <c r="N142" s="149"/>
      <c r="O142" s="150"/>
      <c r="P142" s="147"/>
      <c r="Q142" s="147"/>
      <c r="R142" s="37" t="str">
        <f>IFERROR(VLOOKUP(AA142,'Band Look Up 24-25'!$E$6:$F$15,2),0)</f>
        <v>Band 1</v>
      </c>
      <c r="S142" s="38">
        <f>IFERROR(IF(F142="",VLOOKUP(R142,'Band Look Up 24-25'!$A$7:$F$15,3),VLOOKUP(R142,'Band Look Up 24-25'!$H$7:$M$15,3,)),0)</f>
        <v>5.5E-2</v>
      </c>
      <c r="T142" s="120">
        <f t="shared" si="26"/>
        <v>0</v>
      </c>
      <c r="U142" s="143">
        <f t="shared" si="27"/>
        <v>0</v>
      </c>
      <c r="V142" s="121">
        <f t="shared" si="28"/>
        <v>0</v>
      </c>
      <c r="W142" s="143">
        <f t="shared" si="29"/>
        <v>0</v>
      </c>
      <c r="X142"/>
      <c r="Y142" s="122">
        <f t="shared" si="30"/>
        <v>0</v>
      </c>
      <c r="Z142" s="23"/>
      <c r="AA142" s="123">
        <f t="shared" si="25"/>
        <v>0</v>
      </c>
      <c r="AB142" s="24" t="b">
        <f t="shared" si="31"/>
        <v>0</v>
      </c>
      <c r="AC142" s="23"/>
      <c r="AD142" s="141"/>
    </row>
    <row r="143" spans="1:30" s="19" customFormat="1" ht="13.5" thickBot="1" x14ac:dyDescent="0.25">
      <c r="A143" s="144"/>
      <c r="B143" s="144"/>
      <c r="C143" s="145"/>
      <c r="D143" s="146"/>
      <c r="E143" s="147"/>
      <c r="F143" s="148"/>
      <c r="G143" s="147"/>
      <c r="H143" s="147"/>
      <c r="I143" s="147"/>
      <c r="J143" s="147"/>
      <c r="K143" s="147"/>
      <c r="L143" s="147"/>
      <c r="M143" s="147"/>
      <c r="N143" s="149"/>
      <c r="O143" s="150"/>
      <c r="P143" s="147"/>
      <c r="Q143" s="147"/>
      <c r="R143" s="37" t="str">
        <f>IFERROR(VLOOKUP(AA143,'Band Look Up 24-25'!$E$6:$F$15,2),0)</f>
        <v>Band 1</v>
      </c>
      <c r="S143" s="38">
        <f>IFERROR(IF(F143="",VLOOKUP(R143,'Band Look Up 24-25'!$A$7:$F$15,3),VLOOKUP(R143,'Band Look Up 24-25'!$H$7:$M$15,3,)),0)</f>
        <v>5.5E-2</v>
      </c>
      <c r="T143" s="120">
        <f t="shared" si="26"/>
        <v>0</v>
      </c>
      <c r="U143" s="143">
        <f t="shared" si="27"/>
        <v>0</v>
      </c>
      <c r="V143" s="121">
        <f t="shared" si="28"/>
        <v>0</v>
      </c>
      <c r="W143" s="143">
        <f t="shared" si="29"/>
        <v>0</v>
      </c>
      <c r="X143"/>
      <c r="Y143" s="122">
        <f t="shared" si="30"/>
        <v>0</v>
      </c>
      <c r="Z143" s="23"/>
      <c r="AA143" s="123">
        <f t="shared" si="25"/>
        <v>0</v>
      </c>
      <c r="AB143" s="24" t="b">
        <f t="shared" si="31"/>
        <v>0</v>
      </c>
      <c r="AC143" s="23"/>
      <c r="AD143" s="141"/>
    </row>
    <row r="144" spans="1:30" s="19" customFormat="1" ht="13.5" thickBot="1" x14ac:dyDescent="0.25">
      <c r="A144" s="144"/>
      <c r="B144" s="144"/>
      <c r="C144" s="145"/>
      <c r="D144" s="146"/>
      <c r="E144" s="147"/>
      <c r="F144" s="147"/>
      <c r="G144" s="147"/>
      <c r="H144" s="147"/>
      <c r="I144" s="147"/>
      <c r="J144" s="147"/>
      <c r="K144" s="147"/>
      <c r="L144" s="147"/>
      <c r="M144" s="147"/>
      <c r="N144" s="149"/>
      <c r="O144" s="150"/>
      <c r="P144" s="147"/>
      <c r="Q144" s="147"/>
      <c r="R144" s="37" t="str">
        <f>IFERROR(VLOOKUP(AA144,'Band Look Up 24-25'!$E$6:$F$15,2),0)</f>
        <v>Band 1</v>
      </c>
      <c r="S144" s="38">
        <f>IFERROR(IF(F144="",VLOOKUP(R144,'Band Look Up 24-25'!$A$7:$F$15,3),VLOOKUP(R144,'Band Look Up 24-25'!$H$7:$M$15,3,)),0)</f>
        <v>5.5E-2</v>
      </c>
      <c r="T144" s="120">
        <f t="shared" si="26"/>
        <v>0</v>
      </c>
      <c r="U144" s="143">
        <f t="shared" si="27"/>
        <v>0</v>
      </c>
      <c r="V144" s="121">
        <f t="shared" si="28"/>
        <v>0</v>
      </c>
      <c r="W144" s="143">
        <f t="shared" si="29"/>
        <v>0</v>
      </c>
      <c r="X144"/>
      <c r="Y144" s="122">
        <f t="shared" si="30"/>
        <v>0</v>
      </c>
      <c r="Z144" s="23"/>
      <c r="AA144" s="123">
        <f t="shared" si="25"/>
        <v>0</v>
      </c>
      <c r="AB144" s="24" t="b">
        <f t="shared" si="31"/>
        <v>0</v>
      </c>
      <c r="AC144" s="23"/>
      <c r="AD144" s="141"/>
    </row>
    <row r="145" spans="1:30" s="19" customFormat="1" ht="13.5" thickBot="1" x14ac:dyDescent="0.25">
      <c r="A145" s="144"/>
      <c r="B145" s="144"/>
      <c r="C145" s="145"/>
      <c r="D145" s="146"/>
      <c r="E145" s="147"/>
      <c r="F145" s="147"/>
      <c r="G145" s="147"/>
      <c r="H145" s="147"/>
      <c r="I145" s="147"/>
      <c r="J145" s="147"/>
      <c r="K145" s="147"/>
      <c r="L145" s="147"/>
      <c r="M145" s="147"/>
      <c r="N145" s="149"/>
      <c r="O145" s="150"/>
      <c r="P145" s="147"/>
      <c r="Q145" s="147"/>
      <c r="R145" s="37" t="str">
        <f>IFERROR(VLOOKUP(AA145,'Band Look Up 24-25'!$E$6:$F$15,2),0)</f>
        <v>Band 1</v>
      </c>
      <c r="S145" s="38">
        <f>IFERROR(IF(F145="",VLOOKUP(R145,'Band Look Up 24-25'!$A$7:$F$15,3),VLOOKUP(R145,'Band Look Up 24-25'!$H$7:$M$15,3,)),0)</f>
        <v>5.5E-2</v>
      </c>
      <c r="T145" s="120">
        <f t="shared" si="26"/>
        <v>0</v>
      </c>
      <c r="U145" s="143">
        <f t="shared" si="27"/>
        <v>0</v>
      </c>
      <c r="V145" s="121">
        <f t="shared" si="28"/>
        <v>0</v>
      </c>
      <c r="W145" s="143">
        <f t="shared" si="29"/>
        <v>0</v>
      </c>
      <c r="X145"/>
      <c r="Y145" s="122">
        <f t="shared" si="30"/>
        <v>0</v>
      </c>
      <c r="Z145" s="23"/>
      <c r="AA145" s="123">
        <f t="shared" si="25"/>
        <v>0</v>
      </c>
      <c r="AB145" s="24" t="b">
        <f t="shared" si="31"/>
        <v>0</v>
      </c>
      <c r="AC145" s="23"/>
      <c r="AD145" s="142"/>
    </row>
    <row r="146" spans="1:30" x14ac:dyDescent="0.2">
      <c r="Y146" s="8"/>
    </row>
    <row r="147" spans="1:30" s="14" customFormat="1" x14ac:dyDescent="0.2">
      <c r="E147" s="14">
        <f t="shared" ref="E147:M147" si="32">SUM(E5:E145)</f>
        <v>0</v>
      </c>
      <c r="F147" s="14">
        <f t="shared" si="32"/>
        <v>0</v>
      </c>
      <c r="G147" s="14">
        <f t="shared" si="32"/>
        <v>0</v>
      </c>
      <c r="H147" s="14">
        <f t="shared" si="32"/>
        <v>0</v>
      </c>
      <c r="I147" s="14">
        <f t="shared" si="32"/>
        <v>0</v>
      </c>
      <c r="J147" s="14">
        <f t="shared" si="32"/>
        <v>0</v>
      </c>
      <c r="L147" s="14">
        <f t="shared" si="32"/>
        <v>0</v>
      </c>
      <c r="M147" s="14">
        <f t="shared" si="32"/>
        <v>0</v>
      </c>
      <c r="P147" s="14">
        <f>SUM(P5:P145)</f>
        <v>0</v>
      </c>
      <c r="Q147" s="14">
        <f>SUM(Q5:Q145)</f>
        <v>0</v>
      </c>
      <c r="T147" s="14">
        <f t="shared" ref="T147:W147" si="33">SUM(T5:T145)</f>
        <v>0</v>
      </c>
      <c r="U147" s="14">
        <f t="shared" si="33"/>
        <v>0</v>
      </c>
      <c r="V147" s="14">
        <f t="shared" si="33"/>
        <v>0</v>
      </c>
      <c r="W147" s="14">
        <f t="shared" si="33"/>
        <v>0</v>
      </c>
      <c r="Y147" s="13"/>
      <c r="AB147" s="22"/>
    </row>
    <row r="148" spans="1:30" ht="13.5" thickBot="1" x14ac:dyDescent="0.25">
      <c r="Y148" s="8"/>
    </row>
    <row r="149" spans="1:30" ht="16.5" thickBot="1" x14ac:dyDescent="0.3">
      <c r="S149" s="171" t="s">
        <v>99</v>
      </c>
      <c r="T149" s="172"/>
      <c r="U149" s="172"/>
      <c r="V149" s="172"/>
      <c r="W149" s="172"/>
      <c r="X149" s="172"/>
      <c r="Y149" s="172"/>
      <c r="Z149" s="173"/>
    </row>
    <row r="150" spans="1:30" ht="16.5" thickBot="1" x14ac:dyDescent="0.3">
      <c r="S150" s="8"/>
      <c r="V150" s="8"/>
      <c r="W150" s="8"/>
      <c r="X150" s="8"/>
      <c r="Z150" s="9"/>
    </row>
    <row r="151" spans="1:30" ht="13.5" thickBot="1" x14ac:dyDescent="0.25">
      <c r="S151" s="164" t="s">
        <v>100</v>
      </c>
      <c r="T151" s="165"/>
      <c r="U151" s="165"/>
      <c r="V151" s="165"/>
      <c r="W151" s="166"/>
      <c r="Y151" s="167">
        <f>+P147</f>
        <v>0</v>
      </c>
      <c r="Z151" s="168"/>
      <c r="AC151" s="36"/>
    </row>
    <row r="152" spans="1:30" ht="13.5" thickBot="1" x14ac:dyDescent="0.25">
      <c r="S152" s="10"/>
      <c r="T152" s="10"/>
      <c r="U152" s="10"/>
      <c r="V152" s="10"/>
      <c r="W152" s="10"/>
      <c r="Y152" s="11"/>
      <c r="Z152" s="11"/>
    </row>
    <row r="153" spans="1:30" ht="13.5" thickBot="1" x14ac:dyDescent="0.25">
      <c r="S153" s="164" t="s">
        <v>101</v>
      </c>
      <c r="T153" s="165"/>
      <c r="U153" s="165"/>
      <c r="V153" s="165"/>
      <c r="W153" s="166"/>
      <c r="Y153" s="167">
        <f>+G147+H147-Q147</f>
        <v>0</v>
      </c>
      <c r="Z153" s="168"/>
      <c r="AC153" s="36"/>
    </row>
    <row r="154" spans="1:30" ht="13.5" thickBot="1" x14ac:dyDescent="0.25">
      <c r="S154" s="12"/>
      <c r="T154" s="12"/>
      <c r="U154" s="12"/>
      <c r="V154" s="12"/>
      <c r="W154" s="12"/>
      <c r="Y154" s="34"/>
      <c r="Z154" s="35"/>
    </row>
    <row r="155" spans="1:30" ht="13.5" thickBot="1" x14ac:dyDescent="0.25">
      <c r="S155" s="164" t="s">
        <v>102</v>
      </c>
      <c r="T155" s="165"/>
      <c r="U155" s="165"/>
      <c r="V155" s="165"/>
      <c r="W155" s="166"/>
      <c r="Y155" s="167">
        <f>+I147+L147+M147</f>
        <v>0</v>
      </c>
      <c r="Z155" s="168"/>
      <c r="AC155" s="36"/>
    </row>
    <row r="156" spans="1:30" ht="13.5" thickBot="1" x14ac:dyDescent="0.25">
      <c r="S156" s="12"/>
      <c r="T156" s="12"/>
      <c r="U156" s="12"/>
      <c r="V156" s="12"/>
      <c r="W156" s="12"/>
      <c r="Y156" s="34"/>
      <c r="Z156" s="35"/>
    </row>
    <row r="157" spans="1:30" ht="13.5" thickBot="1" x14ac:dyDescent="0.25">
      <c r="S157" s="164" t="s">
        <v>103</v>
      </c>
      <c r="T157" s="165"/>
      <c r="U157" s="165"/>
      <c r="V157" s="165"/>
      <c r="W157" s="166"/>
      <c r="Y157" s="167">
        <f>+J147</f>
        <v>0</v>
      </c>
      <c r="Z157" s="168"/>
      <c r="AC157" s="36"/>
    </row>
    <row r="158" spans="1:30" ht="13.5" thickBot="1" x14ac:dyDescent="0.25">
      <c r="S158" s="10"/>
      <c r="T158" s="10"/>
      <c r="U158" s="10"/>
      <c r="V158" s="10"/>
      <c r="W158" s="10"/>
      <c r="Y158" s="25"/>
      <c r="Z158" s="25"/>
    </row>
    <row r="159" spans="1:30" ht="13.5" thickBot="1" x14ac:dyDescent="0.25">
      <c r="S159" s="164" t="s">
        <v>104</v>
      </c>
      <c r="T159" s="165"/>
      <c r="U159" s="165"/>
      <c r="V159" s="165"/>
      <c r="W159" s="166"/>
      <c r="Y159" s="169"/>
      <c r="Z159" s="170"/>
    </row>
    <row r="160" spans="1:30" x14ac:dyDescent="0.2">
      <c r="S160" s="10"/>
      <c r="T160" s="10"/>
      <c r="U160" s="10"/>
      <c r="V160" s="10"/>
      <c r="W160" s="10"/>
      <c r="Y160" s="25"/>
      <c r="Z160" s="25"/>
    </row>
    <row r="161" spans="19:29" ht="13.5" thickBot="1" x14ac:dyDescent="0.25">
      <c r="S161" s="12"/>
      <c r="T161" s="12"/>
      <c r="U161" s="12"/>
      <c r="V161" s="12"/>
      <c r="W161" s="12"/>
      <c r="Y161" s="34"/>
      <c r="Z161" s="35"/>
    </row>
    <row r="162" spans="19:29" ht="13.5" thickBot="1" x14ac:dyDescent="0.25">
      <c r="S162" s="164" t="s">
        <v>105</v>
      </c>
      <c r="T162" s="165"/>
      <c r="U162" s="165"/>
      <c r="V162" s="165"/>
      <c r="W162" s="166"/>
      <c r="Y162" s="167">
        <f>+Y151+Y153+Y155+Y157+Y159</f>
        <v>0</v>
      </c>
      <c r="Z162" s="168"/>
      <c r="AC162" s="36"/>
    </row>
    <row r="163" spans="19:29" ht="13.5" thickBot="1" x14ac:dyDescent="0.25">
      <c r="Y163" s="8"/>
    </row>
    <row r="164" spans="19:29" ht="13.5" thickBot="1" x14ac:dyDescent="0.25">
      <c r="S164" s="164" t="s">
        <v>106</v>
      </c>
      <c r="T164" s="165"/>
      <c r="U164" s="165"/>
      <c r="V164" s="165"/>
      <c r="W164" s="166"/>
      <c r="Y164" s="169"/>
      <c r="Z164" s="170"/>
    </row>
    <row r="165" spans="19:29" ht="13.5" thickBot="1" x14ac:dyDescent="0.25">
      <c r="Y165" s="8"/>
    </row>
    <row r="166" spans="19:29" ht="13.5" thickBot="1" x14ac:dyDescent="0.25">
      <c r="S166" s="164" t="s">
        <v>107</v>
      </c>
      <c r="T166" s="165"/>
      <c r="U166" s="165"/>
      <c r="V166" s="165"/>
      <c r="W166" s="166"/>
      <c r="Y166" s="167">
        <f>+Y162-Y164</f>
        <v>0</v>
      </c>
      <c r="Z166" s="168"/>
      <c r="AC166" s="36"/>
    </row>
  </sheetData>
  <sheetProtection algorithmName="SHA-512" hashValue="jSsNJn0H2Zx+RGvAi0QoEKMGR6+pUoiWmPNBmO444CmmC2oNlEvHW2ktJehClmr3s9TXB1z/fbK8asfGoyTagQ==" saltValue="0SKHd+1pYxwQ39mTgsvhDA==" spinCount="100000" sheet="1" objects="1" scenarios="1" sort="0"/>
  <mergeCells count="26">
    <mergeCell ref="T2:Y2"/>
    <mergeCell ref="B3:D3"/>
    <mergeCell ref="R3:Y3"/>
    <mergeCell ref="A2:F2"/>
    <mergeCell ref="R2:S2"/>
    <mergeCell ref="G2:M2"/>
    <mergeCell ref="N2:Q2"/>
    <mergeCell ref="E3:F3"/>
    <mergeCell ref="G3:Q3"/>
    <mergeCell ref="Y153:Z153"/>
    <mergeCell ref="S151:W151"/>
    <mergeCell ref="S153:W153"/>
    <mergeCell ref="S149:Z149"/>
    <mergeCell ref="Y151:Z151"/>
    <mergeCell ref="S164:W164"/>
    <mergeCell ref="S166:W166"/>
    <mergeCell ref="Y166:Z166"/>
    <mergeCell ref="S155:W155"/>
    <mergeCell ref="Y155:Z155"/>
    <mergeCell ref="S162:W162"/>
    <mergeCell ref="Y162:Z162"/>
    <mergeCell ref="S157:W157"/>
    <mergeCell ref="Y157:Z157"/>
    <mergeCell ref="S159:W159"/>
    <mergeCell ref="Y159:Z159"/>
    <mergeCell ref="Y164:Z164"/>
  </mergeCells>
  <phoneticPr fontId="3" type="noConversion"/>
  <conditionalFormatting sqref="R5:R145">
    <cfRule type="cellIs" dxfId="2" priority="13" stopIfTrue="1" operator="notEqual">
      <formula>#REF!</formula>
    </cfRule>
  </conditionalFormatting>
  <conditionalFormatting sqref="U5:U145 W5:W145">
    <cfRule type="cellIs" dxfId="1" priority="2" stopIfTrue="1" operator="lessThanOrEqual">
      <formula>-0.01</formula>
    </cfRule>
    <cfRule type="cellIs" dxfId="0" priority="3" stopIfTrue="1" operator="greaterThanOrEqual">
      <formula>0.01</formula>
    </cfRule>
  </conditionalFormatting>
  <pageMargins left="0.75" right="0.75" top="1" bottom="1" header="0.5" footer="0.5"/>
  <pageSetup paperSize="9" scale="1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C384"/>
  <sheetViews>
    <sheetView zoomScaleNormal="100" workbookViewId="0">
      <selection activeCell="E32" sqref="E32"/>
    </sheetView>
  </sheetViews>
  <sheetFormatPr defaultColWidth="9.140625" defaultRowHeight="12.75" x14ac:dyDescent="0.2"/>
  <cols>
    <col min="1" max="1" width="8.5703125" style="60" customWidth="1"/>
    <col min="2" max="2" width="15.28515625" style="63" bestFit="1" customWidth="1"/>
    <col min="3" max="3" width="23.5703125" style="60" bestFit="1" customWidth="1"/>
    <col min="4" max="4" width="25.85546875" style="60" bestFit="1" customWidth="1"/>
    <col min="5" max="5" width="21.42578125" style="60" bestFit="1" customWidth="1"/>
    <col min="6" max="6" width="19.42578125" style="60" bestFit="1" customWidth="1"/>
    <col min="7" max="7" width="14.42578125" style="60" bestFit="1" customWidth="1"/>
    <col min="8" max="8" width="10.140625" style="60" bestFit="1" customWidth="1"/>
    <col min="9" max="9" width="11.7109375" style="60" bestFit="1" customWidth="1"/>
    <col min="10" max="10" width="17.28515625" style="60" customWidth="1"/>
    <col min="11" max="11" width="11.140625" style="60" bestFit="1" customWidth="1"/>
    <col min="12" max="12" width="6.85546875" style="60" customWidth="1"/>
    <col min="13" max="13" width="7.85546875" style="60" customWidth="1"/>
    <col min="14" max="14" width="6.5703125" style="60" bestFit="1" customWidth="1"/>
    <col min="15" max="15" width="13.5703125" style="60" bestFit="1" customWidth="1"/>
    <col min="16" max="16" width="16.7109375" style="65" customWidth="1"/>
    <col min="17" max="17" width="19.42578125" style="65" bestFit="1" customWidth="1"/>
    <col min="18" max="18" width="19.42578125" style="65" customWidth="1"/>
    <col min="19" max="19" width="12.5703125" style="60" customWidth="1"/>
    <col min="20" max="20" width="33.85546875" style="61" customWidth="1"/>
    <col min="21" max="21" width="10.7109375" style="62" bestFit="1" customWidth="1"/>
    <col min="22" max="22" width="13.85546875" style="63" customWidth="1"/>
    <col min="23" max="23" width="10.28515625" style="62" customWidth="1"/>
    <col min="24" max="24" width="12.28515625" style="60" customWidth="1"/>
    <col min="25" max="25" width="14.5703125" style="60" customWidth="1"/>
    <col min="26" max="26" width="15.42578125" style="62" customWidth="1"/>
    <col min="27" max="27" width="15.5703125" style="60" customWidth="1"/>
    <col min="28" max="28" width="22.28515625" style="60" customWidth="1"/>
    <col min="29" max="29" width="27.7109375" style="60" customWidth="1"/>
    <col min="30" max="16384" width="9.140625" style="60"/>
  </cols>
  <sheetData>
    <row r="1" spans="1:29" s="94" customFormat="1" ht="27" customHeight="1" x14ac:dyDescent="0.2">
      <c r="A1" s="88" t="s">
        <v>108</v>
      </c>
      <c r="B1" s="89" t="s">
        <v>109</v>
      </c>
      <c r="C1" s="85" t="s">
        <v>110</v>
      </c>
      <c r="D1" s="85" t="s">
        <v>111</v>
      </c>
      <c r="E1" s="85" t="s">
        <v>112</v>
      </c>
      <c r="F1" s="85" t="s">
        <v>113</v>
      </c>
      <c r="G1" s="85" t="s">
        <v>114</v>
      </c>
      <c r="H1" s="85" t="s">
        <v>115</v>
      </c>
      <c r="I1" s="85" t="s">
        <v>116</v>
      </c>
      <c r="J1" s="85" t="s">
        <v>73</v>
      </c>
      <c r="K1" s="85" t="s">
        <v>117</v>
      </c>
      <c r="L1" s="85" t="s">
        <v>118</v>
      </c>
      <c r="M1" s="85" t="s">
        <v>119</v>
      </c>
      <c r="N1" s="88" t="s">
        <v>120</v>
      </c>
      <c r="O1" s="88" t="s">
        <v>121</v>
      </c>
      <c r="P1" s="86" t="s">
        <v>122</v>
      </c>
      <c r="Q1" s="86" t="s">
        <v>123</v>
      </c>
      <c r="R1" s="86" t="s">
        <v>124</v>
      </c>
      <c r="S1" s="88" t="s">
        <v>125</v>
      </c>
      <c r="T1" s="90" t="s">
        <v>126</v>
      </c>
      <c r="U1" s="91" t="s">
        <v>127</v>
      </c>
      <c r="V1" s="92" t="s">
        <v>128</v>
      </c>
      <c r="W1" s="91" t="s">
        <v>129</v>
      </c>
      <c r="X1" s="88" t="s">
        <v>130</v>
      </c>
      <c r="Y1" s="88" t="s">
        <v>131</v>
      </c>
      <c r="Z1" s="93" t="s">
        <v>132</v>
      </c>
      <c r="AA1" s="88" t="s">
        <v>133</v>
      </c>
      <c r="AB1" s="85" t="s">
        <v>134</v>
      </c>
      <c r="AC1" s="85" t="s">
        <v>135</v>
      </c>
    </row>
    <row r="2" spans="1:29" x14ac:dyDescent="0.2">
      <c r="B2" s="124"/>
      <c r="C2" s="125"/>
      <c r="D2" s="125"/>
      <c r="E2" s="125"/>
      <c r="F2" s="125"/>
      <c r="H2" s="125"/>
      <c r="I2" s="64"/>
      <c r="J2" s="64"/>
      <c r="K2" s="64"/>
      <c r="M2" s="64"/>
      <c r="P2" s="126"/>
      <c r="Q2" s="126"/>
      <c r="R2" s="126"/>
      <c r="Z2" s="127"/>
    </row>
    <row r="3" spans="1:29" x14ac:dyDescent="0.2">
      <c r="B3" s="124"/>
      <c r="C3" s="125"/>
      <c r="D3" s="125"/>
      <c r="E3" s="125"/>
      <c r="F3" s="125"/>
      <c r="H3" s="125"/>
      <c r="I3" s="64"/>
      <c r="J3" s="64"/>
      <c r="K3" s="64"/>
      <c r="M3" s="64"/>
      <c r="P3" s="126"/>
      <c r="Q3" s="126"/>
      <c r="R3" s="126"/>
      <c r="Z3" s="127"/>
    </row>
    <row r="4" spans="1:29" x14ac:dyDescent="0.2">
      <c r="B4" s="124"/>
      <c r="C4" s="125"/>
      <c r="D4" s="125"/>
      <c r="E4" s="125"/>
      <c r="F4" s="125"/>
      <c r="H4" s="125"/>
      <c r="I4" s="64"/>
      <c r="J4" s="64"/>
      <c r="K4" s="64"/>
      <c r="M4" s="64"/>
      <c r="P4" s="126"/>
      <c r="Q4" s="126"/>
      <c r="R4" s="126"/>
      <c r="Z4" s="127"/>
    </row>
    <row r="5" spans="1:29" x14ac:dyDescent="0.2">
      <c r="B5" s="124"/>
      <c r="C5" s="125"/>
      <c r="D5" s="125"/>
      <c r="E5" s="125"/>
      <c r="F5" s="125"/>
      <c r="H5" s="125"/>
      <c r="I5" s="64"/>
      <c r="J5" s="64"/>
      <c r="K5" s="64"/>
      <c r="M5" s="64"/>
      <c r="P5" s="126"/>
      <c r="Q5" s="126"/>
      <c r="R5" s="126"/>
      <c r="Z5" s="127"/>
    </row>
    <row r="6" spans="1:29" x14ac:dyDescent="0.2">
      <c r="B6" s="124"/>
      <c r="C6" s="125"/>
      <c r="D6" s="125"/>
      <c r="E6" s="125"/>
      <c r="F6" s="125"/>
      <c r="H6" s="125"/>
      <c r="I6" s="64"/>
      <c r="J6" s="64"/>
      <c r="K6" s="64"/>
      <c r="M6" s="64"/>
      <c r="P6" s="126"/>
      <c r="Q6" s="126"/>
      <c r="R6" s="126"/>
      <c r="Z6" s="127"/>
    </row>
    <row r="7" spans="1:29" x14ac:dyDescent="0.2">
      <c r="B7" s="124"/>
      <c r="C7" s="125"/>
      <c r="D7" s="125"/>
      <c r="E7" s="125"/>
      <c r="F7" s="125"/>
      <c r="H7" s="125"/>
      <c r="I7" s="64"/>
      <c r="J7" s="64"/>
      <c r="K7" s="64"/>
      <c r="M7" s="64"/>
      <c r="P7" s="126"/>
      <c r="Q7" s="126"/>
      <c r="R7" s="126"/>
      <c r="Z7" s="127"/>
    </row>
    <row r="8" spans="1:29" x14ac:dyDescent="0.2">
      <c r="B8" s="124"/>
      <c r="C8" s="125"/>
      <c r="D8" s="125"/>
      <c r="E8" s="125"/>
      <c r="F8" s="125"/>
      <c r="H8" s="125"/>
      <c r="I8" s="64"/>
      <c r="J8" s="64"/>
      <c r="K8" s="64"/>
      <c r="M8" s="64"/>
      <c r="P8" s="126"/>
      <c r="Q8" s="126"/>
      <c r="R8" s="126"/>
      <c r="Z8" s="127"/>
    </row>
    <row r="9" spans="1:29" x14ac:dyDescent="0.2">
      <c r="B9" s="124"/>
      <c r="C9" s="125"/>
      <c r="D9" s="125"/>
      <c r="E9" s="125"/>
      <c r="F9" s="125"/>
      <c r="H9" s="125"/>
      <c r="I9" s="64"/>
      <c r="J9" s="64"/>
      <c r="K9" s="64"/>
      <c r="M9" s="64"/>
      <c r="P9" s="126"/>
      <c r="Q9" s="126"/>
      <c r="R9" s="126"/>
      <c r="Z9" s="127"/>
    </row>
    <row r="10" spans="1:29" x14ac:dyDescent="0.2">
      <c r="B10" s="124"/>
      <c r="C10" s="125"/>
      <c r="D10" s="125"/>
      <c r="E10" s="125"/>
      <c r="F10" s="125"/>
      <c r="H10" s="125"/>
      <c r="I10" s="64"/>
      <c r="J10" s="64"/>
      <c r="K10" s="64"/>
      <c r="M10" s="64"/>
      <c r="P10" s="126"/>
      <c r="Q10" s="126"/>
      <c r="R10" s="126"/>
      <c r="Z10" s="127"/>
    </row>
    <row r="11" spans="1:29" x14ac:dyDescent="0.2">
      <c r="B11" s="124"/>
      <c r="C11" s="125"/>
      <c r="D11" s="125"/>
      <c r="E11" s="125"/>
      <c r="F11" s="125"/>
      <c r="H11" s="125"/>
      <c r="I11" s="64"/>
      <c r="J11" s="64"/>
      <c r="K11" s="64"/>
      <c r="M11" s="64"/>
      <c r="P11" s="126"/>
      <c r="Q11" s="126"/>
      <c r="R11" s="126"/>
      <c r="Z11" s="127"/>
    </row>
    <row r="12" spans="1:29" x14ac:dyDescent="0.2">
      <c r="B12" s="124"/>
      <c r="C12" s="125"/>
      <c r="D12" s="125"/>
      <c r="E12" s="125"/>
      <c r="F12" s="125"/>
      <c r="H12" s="125"/>
      <c r="I12" s="64"/>
      <c r="J12" s="64"/>
      <c r="K12" s="64"/>
      <c r="M12" s="64"/>
      <c r="P12" s="126"/>
      <c r="Q12" s="126"/>
      <c r="R12" s="126"/>
      <c r="Z12" s="127"/>
    </row>
    <row r="13" spans="1:29" x14ac:dyDescent="0.2">
      <c r="B13" s="124"/>
      <c r="C13" s="125"/>
      <c r="D13" s="125"/>
      <c r="E13" s="125"/>
      <c r="F13" s="125"/>
      <c r="H13" s="125"/>
      <c r="I13" s="64"/>
      <c r="J13" s="64"/>
      <c r="K13" s="64"/>
      <c r="M13" s="64"/>
      <c r="P13" s="126"/>
      <c r="Q13" s="126"/>
      <c r="R13" s="126"/>
      <c r="Z13" s="127"/>
    </row>
    <row r="14" spans="1:29" x14ac:dyDescent="0.2">
      <c r="B14" s="124"/>
      <c r="C14" s="125"/>
      <c r="D14" s="125"/>
      <c r="E14" s="125"/>
      <c r="F14" s="125"/>
      <c r="H14" s="125"/>
      <c r="I14" s="64"/>
      <c r="J14" s="64"/>
      <c r="K14" s="64"/>
      <c r="M14" s="64"/>
      <c r="P14" s="126"/>
      <c r="Q14" s="126"/>
      <c r="R14" s="126"/>
      <c r="Z14" s="127"/>
    </row>
    <row r="15" spans="1:29" x14ac:dyDescent="0.2">
      <c r="B15" s="124"/>
      <c r="C15" s="125"/>
      <c r="D15" s="125"/>
      <c r="E15" s="125"/>
      <c r="F15" s="125"/>
      <c r="H15" s="125"/>
      <c r="I15" s="64"/>
      <c r="J15" s="64"/>
      <c r="K15" s="64"/>
      <c r="M15" s="64"/>
      <c r="P15" s="126"/>
      <c r="Q15" s="126"/>
      <c r="R15" s="126"/>
      <c r="Z15" s="127"/>
    </row>
    <row r="16" spans="1:29" x14ac:dyDescent="0.2">
      <c r="B16" s="124"/>
      <c r="C16" s="125"/>
      <c r="D16" s="125"/>
      <c r="E16" s="125"/>
      <c r="F16" s="125"/>
      <c r="H16" s="125"/>
      <c r="I16" s="64"/>
      <c r="J16" s="64"/>
      <c r="K16" s="64"/>
      <c r="M16" s="64"/>
      <c r="P16" s="126"/>
      <c r="Q16" s="126"/>
      <c r="R16" s="126"/>
      <c r="Z16" s="127"/>
    </row>
    <row r="17" spans="2:26" x14ac:dyDescent="0.2">
      <c r="B17" s="124"/>
      <c r="C17" s="125"/>
      <c r="D17" s="125"/>
      <c r="E17" s="125"/>
      <c r="F17" s="125"/>
      <c r="H17" s="125"/>
      <c r="I17" s="64"/>
      <c r="J17" s="64"/>
      <c r="K17" s="64"/>
      <c r="M17" s="64"/>
      <c r="P17" s="126"/>
      <c r="Q17" s="126"/>
      <c r="R17" s="126"/>
      <c r="Z17" s="127"/>
    </row>
    <row r="18" spans="2:26" x14ac:dyDescent="0.2">
      <c r="B18" s="124"/>
      <c r="C18" s="125"/>
      <c r="D18" s="125"/>
      <c r="E18" s="125"/>
      <c r="F18" s="125"/>
      <c r="H18" s="125"/>
      <c r="I18" s="64"/>
      <c r="J18" s="64"/>
      <c r="K18" s="64"/>
      <c r="M18" s="64"/>
      <c r="P18" s="126"/>
      <c r="Q18" s="126"/>
      <c r="R18" s="126"/>
      <c r="Z18" s="127"/>
    </row>
    <row r="19" spans="2:26" x14ac:dyDescent="0.2">
      <c r="B19" s="124"/>
      <c r="C19" s="125"/>
      <c r="D19" s="125"/>
      <c r="E19" s="125"/>
      <c r="F19" s="125"/>
      <c r="H19" s="125"/>
      <c r="I19" s="64"/>
      <c r="J19" s="64"/>
      <c r="K19" s="64"/>
      <c r="M19" s="64"/>
      <c r="P19" s="126"/>
      <c r="Q19" s="126"/>
      <c r="R19" s="126"/>
      <c r="Z19" s="127"/>
    </row>
    <row r="20" spans="2:26" x14ac:dyDescent="0.2">
      <c r="B20" s="124"/>
      <c r="C20" s="125"/>
      <c r="D20" s="125"/>
      <c r="E20" s="125"/>
      <c r="F20" s="125"/>
      <c r="H20" s="125"/>
      <c r="I20" s="64"/>
      <c r="J20" s="64"/>
      <c r="K20" s="64"/>
      <c r="M20" s="64"/>
      <c r="P20" s="126"/>
      <c r="Q20" s="126"/>
      <c r="R20" s="126"/>
      <c r="Z20" s="127"/>
    </row>
    <row r="21" spans="2:26" x14ac:dyDescent="0.2">
      <c r="B21" s="124"/>
      <c r="C21" s="125"/>
      <c r="D21" s="125"/>
      <c r="E21" s="125"/>
      <c r="F21" s="125"/>
      <c r="H21" s="125"/>
      <c r="I21" s="64"/>
      <c r="J21" s="64"/>
      <c r="K21" s="64"/>
      <c r="M21" s="64"/>
      <c r="P21" s="126"/>
      <c r="Q21" s="126"/>
      <c r="R21" s="126"/>
      <c r="Z21" s="127"/>
    </row>
    <row r="22" spans="2:26" x14ac:dyDescent="0.2">
      <c r="B22" s="124"/>
      <c r="C22" s="125"/>
      <c r="D22" s="125"/>
      <c r="E22" s="125"/>
      <c r="F22" s="125"/>
      <c r="H22" s="125"/>
      <c r="I22" s="64"/>
      <c r="J22" s="64"/>
      <c r="K22" s="64"/>
      <c r="M22" s="64"/>
      <c r="P22" s="126"/>
      <c r="Q22" s="126"/>
      <c r="R22" s="126"/>
      <c r="Z22" s="127"/>
    </row>
    <row r="23" spans="2:26" x14ac:dyDescent="0.2">
      <c r="B23" s="124"/>
      <c r="C23" s="125"/>
      <c r="D23" s="125"/>
      <c r="E23" s="125"/>
      <c r="F23" s="125"/>
      <c r="H23" s="125"/>
      <c r="I23" s="64"/>
      <c r="J23" s="64"/>
      <c r="K23" s="64"/>
      <c r="M23" s="64"/>
      <c r="P23" s="126"/>
      <c r="Q23" s="126"/>
      <c r="R23" s="126"/>
      <c r="Z23" s="127"/>
    </row>
    <row r="24" spans="2:26" x14ac:dyDescent="0.2">
      <c r="B24" s="124"/>
      <c r="C24" s="125"/>
      <c r="D24" s="125"/>
      <c r="E24" s="125"/>
      <c r="F24" s="125"/>
      <c r="H24" s="125"/>
      <c r="I24" s="64"/>
      <c r="J24" s="64"/>
      <c r="K24" s="64"/>
      <c r="M24" s="64"/>
      <c r="P24" s="126"/>
      <c r="Q24" s="126"/>
      <c r="R24" s="126"/>
      <c r="Z24" s="127"/>
    </row>
    <row r="25" spans="2:26" x14ac:dyDescent="0.2">
      <c r="B25" s="124"/>
      <c r="C25" s="125"/>
      <c r="D25" s="125"/>
      <c r="E25" s="125"/>
      <c r="F25" s="125"/>
      <c r="H25" s="125"/>
      <c r="I25" s="64"/>
      <c r="J25" s="64"/>
      <c r="K25" s="64"/>
      <c r="M25" s="64"/>
      <c r="P25" s="126"/>
      <c r="Q25" s="126"/>
      <c r="R25" s="126"/>
      <c r="Z25" s="127"/>
    </row>
    <row r="26" spans="2:26" x14ac:dyDescent="0.2">
      <c r="B26" s="124"/>
      <c r="C26" s="125"/>
      <c r="D26" s="125"/>
      <c r="E26" s="125"/>
      <c r="F26" s="125"/>
      <c r="H26" s="125"/>
      <c r="I26" s="64"/>
      <c r="J26" s="64"/>
      <c r="K26" s="64"/>
      <c r="M26" s="64"/>
      <c r="P26" s="126"/>
      <c r="Q26" s="126"/>
      <c r="R26" s="126"/>
      <c r="Z26" s="127"/>
    </row>
    <row r="27" spans="2:26" x14ac:dyDescent="0.2">
      <c r="B27" s="124"/>
      <c r="C27" s="125"/>
      <c r="D27" s="125"/>
      <c r="E27" s="125"/>
      <c r="F27" s="125"/>
      <c r="H27" s="125"/>
      <c r="I27" s="64"/>
      <c r="J27" s="64"/>
      <c r="K27" s="64"/>
      <c r="M27" s="64"/>
      <c r="P27" s="126"/>
      <c r="Q27" s="126"/>
      <c r="R27" s="126"/>
      <c r="Z27" s="127"/>
    </row>
    <row r="28" spans="2:26" x14ac:dyDescent="0.2">
      <c r="B28" s="124"/>
      <c r="C28" s="125"/>
      <c r="D28" s="125"/>
      <c r="E28" s="125"/>
      <c r="F28" s="125"/>
      <c r="H28" s="125"/>
      <c r="I28" s="64"/>
      <c r="J28" s="64"/>
      <c r="K28" s="64"/>
      <c r="M28" s="64"/>
      <c r="P28" s="126"/>
      <c r="Q28" s="126"/>
      <c r="R28" s="126"/>
      <c r="Z28" s="127"/>
    </row>
    <row r="29" spans="2:26" x14ac:dyDescent="0.2">
      <c r="B29" s="124"/>
      <c r="C29" s="125"/>
      <c r="D29" s="125"/>
      <c r="E29" s="125"/>
      <c r="F29" s="125"/>
      <c r="H29" s="125"/>
      <c r="I29" s="64"/>
      <c r="J29" s="64"/>
      <c r="K29" s="64"/>
      <c r="M29" s="64"/>
      <c r="P29" s="126"/>
      <c r="Q29" s="126"/>
      <c r="R29" s="126"/>
      <c r="Z29" s="127"/>
    </row>
    <row r="30" spans="2:26" x14ac:dyDescent="0.2">
      <c r="B30" s="124"/>
      <c r="C30" s="125"/>
      <c r="D30" s="125"/>
      <c r="E30" s="125"/>
      <c r="F30" s="125"/>
      <c r="H30" s="125"/>
      <c r="I30" s="64"/>
      <c r="J30" s="64"/>
      <c r="K30" s="64"/>
      <c r="M30" s="64"/>
      <c r="P30" s="126"/>
      <c r="Q30" s="126"/>
      <c r="R30" s="126"/>
      <c r="Z30" s="127"/>
    </row>
    <row r="31" spans="2:26" x14ac:dyDescent="0.2">
      <c r="B31" s="124"/>
      <c r="C31" s="125"/>
      <c r="D31" s="125"/>
      <c r="E31" s="125"/>
      <c r="F31" s="125"/>
      <c r="H31" s="125"/>
      <c r="I31" s="64"/>
      <c r="J31" s="64"/>
      <c r="K31" s="64"/>
      <c r="M31" s="64"/>
      <c r="P31" s="126"/>
      <c r="Q31" s="126"/>
      <c r="R31" s="126"/>
      <c r="Z31" s="127"/>
    </row>
    <row r="32" spans="2:26" x14ac:dyDescent="0.2">
      <c r="B32" s="124"/>
      <c r="C32" s="125"/>
      <c r="D32" s="125"/>
      <c r="E32" s="125"/>
      <c r="F32" s="125"/>
      <c r="H32" s="125"/>
      <c r="I32" s="64"/>
      <c r="J32" s="64"/>
      <c r="K32" s="64"/>
      <c r="M32" s="64"/>
      <c r="P32" s="126"/>
      <c r="Q32" s="126"/>
      <c r="R32" s="126"/>
      <c r="Z32" s="127"/>
    </row>
    <row r="33" spans="2:26" x14ac:dyDescent="0.2">
      <c r="B33" s="124"/>
      <c r="C33" s="125"/>
      <c r="D33" s="125"/>
      <c r="E33" s="125"/>
      <c r="F33" s="125"/>
      <c r="H33" s="125"/>
      <c r="I33" s="64"/>
      <c r="J33" s="64"/>
      <c r="K33" s="64"/>
      <c r="M33" s="64"/>
      <c r="P33" s="126"/>
      <c r="Q33" s="126"/>
      <c r="R33" s="126"/>
      <c r="Z33" s="127"/>
    </row>
    <row r="34" spans="2:26" x14ac:dyDescent="0.2">
      <c r="B34" s="124"/>
      <c r="C34" s="125"/>
      <c r="D34" s="125"/>
      <c r="E34" s="125"/>
      <c r="F34" s="125"/>
      <c r="H34" s="125"/>
      <c r="I34" s="64"/>
      <c r="J34" s="64"/>
      <c r="K34" s="64"/>
      <c r="M34" s="64"/>
      <c r="P34" s="126"/>
      <c r="Q34" s="126"/>
      <c r="R34" s="126"/>
      <c r="Z34" s="127"/>
    </row>
    <row r="35" spans="2:26" x14ac:dyDescent="0.2">
      <c r="B35" s="124"/>
      <c r="C35" s="125"/>
      <c r="D35" s="125"/>
      <c r="E35" s="125"/>
      <c r="F35" s="125"/>
      <c r="H35" s="125"/>
      <c r="I35" s="64"/>
      <c r="J35" s="64"/>
      <c r="K35" s="64"/>
      <c r="M35" s="64"/>
      <c r="P35" s="126"/>
      <c r="Q35" s="126"/>
      <c r="R35" s="126"/>
      <c r="Z35" s="127"/>
    </row>
    <row r="36" spans="2:26" x14ac:dyDescent="0.2">
      <c r="B36" s="124"/>
      <c r="C36" s="125"/>
      <c r="D36" s="125"/>
      <c r="E36" s="125"/>
      <c r="F36" s="125"/>
      <c r="H36" s="125"/>
      <c r="I36" s="64"/>
      <c r="J36" s="64"/>
      <c r="K36" s="64"/>
      <c r="M36" s="64"/>
      <c r="P36" s="126"/>
      <c r="Q36" s="126"/>
      <c r="R36" s="126"/>
      <c r="Z36" s="127"/>
    </row>
    <row r="37" spans="2:26" x14ac:dyDescent="0.2">
      <c r="B37" s="124"/>
      <c r="C37" s="125"/>
      <c r="D37" s="125"/>
      <c r="E37" s="125"/>
      <c r="F37" s="125"/>
      <c r="H37" s="125"/>
      <c r="I37" s="64"/>
      <c r="J37" s="64"/>
      <c r="K37" s="64"/>
      <c r="M37" s="64"/>
      <c r="P37" s="126"/>
      <c r="Q37" s="126"/>
      <c r="R37" s="126"/>
      <c r="Z37" s="127"/>
    </row>
    <row r="38" spans="2:26" x14ac:dyDescent="0.2">
      <c r="B38" s="124"/>
      <c r="C38" s="125"/>
      <c r="D38" s="125"/>
      <c r="E38" s="125"/>
      <c r="F38" s="125"/>
      <c r="H38" s="125"/>
      <c r="I38" s="64"/>
      <c r="J38" s="64"/>
      <c r="K38" s="64"/>
      <c r="M38" s="64"/>
      <c r="P38" s="126"/>
      <c r="Q38" s="126"/>
      <c r="R38" s="126"/>
      <c r="Z38" s="127"/>
    </row>
    <row r="39" spans="2:26" x14ac:dyDescent="0.2">
      <c r="B39" s="124"/>
      <c r="C39" s="125"/>
      <c r="D39" s="125"/>
      <c r="E39" s="125"/>
      <c r="F39" s="125"/>
      <c r="H39" s="125"/>
      <c r="I39" s="64"/>
      <c r="J39" s="64"/>
      <c r="K39" s="64"/>
      <c r="M39" s="64"/>
      <c r="P39" s="126"/>
      <c r="Q39" s="126"/>
      <c r="R39" s="126"/>
      <c r="Z39" s="127"/>
    </row>
    <row r="40" spans="2:26" x14ac:dyDescent="0.2">
      <c r="B40" s="124"/>
      <c r="C40" s="125"/>
      <c r="D40" s="125"/>
      <c r="E40" s="125"/>
      <c r="F40" s="125"/>
      <c r="H40" s="125"/>
      <c r="I40" s="64"/>
      <c r="J40" s="64"/>
      <c r="K40" s="64"/>
      <c r="M40" s="64"/>
      <c r="P40" s="126"/>
      <c r="Q40" s="126"/>
      <c r="R40" s="126"/>
      <c r="Z40" s="127"/>
    </row>
    <row r="41" spans="2:26" x14ac:dyDescent="0.2">
      <c r="B41" s="128"/>
      <c r="C41" s="125"/>
      <c r="D41" s="125"/>
      <c r="E41" s="125"/>
      <c r="F41" s="125"/>
      <c r="H41" s="125"/>
      <c r="I41" s="129"/>
      <c r="J41" s="129"/>
      <c r="K41" s="129"/>
      <c r="M41" s="129"/>
      <c r="P41" s="130"/>
      <c r="Q41" s="130"/>
      <c r="R41" s="130"/>
      <c r="Z41" s="131"/>
    </row>
    <row r="42" spans="2:26" x14ac:dyDescent="0.2">
      <c r="B42" s="128"/>
      <c r="C42" s="125"/>
      <c r="D42" s="125"/>
      <c r="E42" s="125"/>
      <c r="F42" s="125"/>
      <c r="H42" s="125"/>
      <c r="I42" s="129"/>
      <c r="J42" s="129"/>
      <c r="K42" s="129"/>
      <c r="M42" s="129"/>
      <c r="P42" s="130"/>
      <c r="Q42" s="130"/>
      <c r="R42" s="130"/>
      <c r="Z42" s="131"/>
    </row>
    <row r="43" spans="2:26" x14ac:dyDescent="0.2">
      <c r="B43" s="128"/>
      <c r="C43" s="125"/>
      <c r="D43" s="125"/>
      <c r="E43" s="125"/>
      <c r="F43" s="125"/>
      <c r="H43" s="125"/>
      <c r="I43" s="129"/>
      <c r="J43" s="129"/>
      <c r="K43" s="129"/>
      <c r="M43" s="129"/>
      <c r="P43" s="130"/>
      <c r="Q43" s="130"/>
      <c r="R43" s="130"/>
      <c r="Z43" s="131"/>
    </row>
    <row r="44" spans="2:26" x14ac:dyDescent="0.2">
      <c r="B44" s="128"/>
      <c r="C44" s="125"/>
      <c r="D44" s="125"/>
      <c r="E44" s="125"/>
      <c r="F44" s="125"/>
      <c r="H44" s="125"/>
      <c r="I44" s="129"/>
      <c r="J44" s="129"/>
      <c r="K44" s="129"/>
      <c r="M44" s="129"/>
      <c r="P44" s="130"/>
      <c r="Q44" s="130"/>
      <c r="R44" s="130"/>
      <c r="Z44" s="131"/>
    </row>
    <row r="45" spans="2:26" x14ac:dyDescent="0.2">
      <c r="B45" s="128"/>
      <c r="C45" s="125"/>
      <c r="D45" s="125"/>
      <c r="E45" s="125"/>
      <c r="F45" s="125"/>
      <c r="H45" s="125"/>
      <c r="I45" s="129"/>
      <c r="J45" s="129"/>
      <c r="K45" s="129"/>
      <c r="M45" s="129"/>
      <c r="P45" s="130"/>
      <c r="Q45" s="130"/>
      <c r="R45" s="130"/>
      <c r="Z45" s="131"/>
    </row>
    <row r="46" spans="2:26" x14ac:dyDescent="0.2">
      <c r="B46" s="128"/>
      <c r="C46" s="125"/>
      <c r="D46" s="125"/>
      <c r="E46" s="125"/>
      <c r="F46" s="125"/>
      <c r="H46" s="125"/>
      <c r="I46" s="129"/>
      <c r="J46" s="129"/>
      <c r="K46" s="129"/>
      <c r="M46" s="129"/>
      <c r="P46" s="130"/>
      <c r="Q46" s="130"/>
      <c r="R46" s="130"/>
      <c r="Z46" s="131"/>
    </row>
    <row r="47" spans="2:26" x14ac:dyDescent="0.2">
      <c r="B47" s="128"/>
      <c r="C47" s="125"/>
      <c r="D47" s="125"/>
      <c r="E47" s="125"/>
      <c r="F47" s="125"/>
      <c r="H47" s="125"/>
      <c r="I47" s="129"/>
      <c r="J47" s="129"/>
      <c r="K47" s="129"/>
      <c r="M47" s="129"/>
      <c r="P47" s="130"/>
      <c r="Q47" s="130"/>
      <c r="R47" s="130"/>
      <c r="Z47" s="131"/>
    </row>
    <row r="48" spans="2:26" x14ac:dyDescent="0.2">
      <c r="B48" s="128"/>
      <c r="C48" s="125"/>
      <c r="D48" s="125"/>
      <c r="E48" s="125"/>
      <c r="F48" s="125"/>
      <c r="H48" s="125"/>
      <c r="I48" s="129"/>
      <c r="J48" s="129"/>
      <c r="K48" s="129"/>
      <c r="M48" s="129"/>
      <c r="P48" s="130"/>
      <c r="Q48" s="130"/>
      <c r="R48" s="130"/>
      <c r="Z48" s="131"/>
    </row>
    <row r="49" spans="2:26" x14ac:dyDescent="0.2">
      <c r="B49" s="128"/>
      <c r="C49" s="125"/>
      <c r="D49" s="125"/>
      <c r="E49" s="125"/>
      <c r="F49" s="125"/>
      <c r="H49" s="125"/>
      <c r="I49" s="129"/>
      <c r="J49" s="129"/>
      <c r="K49" s="129"/>
      <c r="M49" s="129"/>
      <c r="P49" s="130"/>
      <c r="Q49" s="130"/>
      <c r="R49" s="130"/>
      <c r="Z49" s="131"/>
    </row>
    <row r="50" spans="2:26" x14ac:dyDescent="0.2">
      <c r="B50" s="128"/>
      <c r="C50" s="125"/>
      <c r="D50" s="125"/>
      <c r="E50" s="125"/>
      <c r="F50" s="125"/>
      <c r="H50" s="125"/>
      <c r="I50" s="129"/>
      <c r="J50" s="129"/>
      <c r="K50" s="129"/>
      <c r="M50" s="129"/>
      <c r="P50" s="130"/>
      <c r="Q50" s="130"/>
      <c r="R50" s="130"/>
      <c r="Z50" s="131"/>
    </row>
    <row r="51" spans="2:26" x14ac:dyDescent="0.2">
      <c r="B51" s="128"/>
      <c r="C51" s="125"/>
      <c r="D51" s="125"/>
      <c r="E51" s="125"/>
      <c r="F51" s="125"/>
      <c r="H51" s="125"/>
      <c r="I51" s="129"/>
      <c r="J51" s="129"/>
      <c r="K51" s="129"/>
      <c r="M51" s="129"/>
      <c r="P51" s="130"/>
      <c r="Q51" s="130"/>
      <c r="R51" s="130"/>
      <c r="Z51" s="131"/>
    </row>
    <row r="52" spans="2:26" x14ac:dyDescent="0.2">
      <c r="B52" s="128"/>
      <c r="C52" s="125"/>
      <c r="D52" s="125"/>
      <c r="E52" s="125"/>
      <c r="F52" s="125"/>
      <c r="H52" s="125"/>
      <c r="I52" s="129"/>
      <c r="J52" s="129"/>
      <c r="K52" s="129"/>
      <c r="M52" s="129"/>
      <c r="P52" s="130"/>
      <c r="Q52" s="130"/>
      <c r="R52" s="130"/>
      <c r="Z52" s="131"/>
    </row>
    <row r="53" spans="2:26" x14ac:dyDescent="0.2">
      <c r="B53" s="128"/>
      <c r="C53" s="125"/>
      <c r="D53" s="125"/>
      <c r="E53" s="125"/>
      <c r="F53" s="125"/>
      <c r="H53" s="125"/>
      <c r="I53" s="129"/>
      <c r="J53" s="129"/>
      <c r="K53" s="129"/>
      <c r="M53" s="129"/>
      <c r="P53" s="130"/>
      <c r="Q53" s="130"/>
      <c r="R53" s="130"/>
      <c r="Z53" s="131"/>
    </row>
    <row r="54" spans="2:26" x14ac:dyDescent="0.2">
      <c r="B54" s="128"/>
      <c r="C54" s="125"/>
      <c r="D54" s="125"/>
      <c r="E54" s="125"/>
      <c r="F54" s="125"/>
      <c r="H54" s="125"/>
      <c r="I54" s="129"/>
      <c r="J54" s="129"/>
      <c r="K54" s="129"/>
      <c r="M54" s="129"/>
      <c r="P54" s="130"/>
      <c r="Q54" s="130"/>
      <c r="R54" s="130"/>
      <c r="Z54" s="131"/>
    </row>
    <row r="55" spans="2:26" x14ac:dyDescent="0.2">
      <c r="B55" s="128"/>
      <c r="C55" s="125"/>
      <c r="D55" s="125"/>
      <c r="E55" s="125"/>
      <c r="F55" s="125"/>
      <c r="H55" s="125"/>
      <c r="I55" s="129"/>
      <c r="J55" s="129"/>
      <c r="K55" s="129"/>
      <c r="M55" s="129"/>
      <c r="P55" s="130"/>
      <c r="Q55" s="130"/>
      <c r="R55" s="130"/>
      <c r="Z55" s="131"/>
    </row>
    <row r="56" spans="2:26" x14ac:dyDescent="0.2">
      <c r="B56" s="128"/>
      <c r="C56" s="125"/>
      <c r="D56" s="125"/>
      <c r="E56" s="125"/>
      <c r="F56" s="125"/>
      <c r="H56" s="125"/>
      <c r="I56" s="129"/>
      <c r="J56" s="129"/>
      <c r="K56" s="129"/>
      <c r="M56" s="129"/>
      <c r="P56" s="130"/>
      <c r="Q56" s="130"/>
      <c r="R56" s="130"/>
      <c r="Z56" s="131"/>
    </row>
    <row r="57" spans="2:26" x14ac:dyDescent="0.2">
      <c r="B57" s="128"/>
      <c r="C57" s="125"/>
      <c r="D57" s="125"/>
      <c r="E57" s="125"/>
      <c r="F57" s="125"/>
      <c r="H57" s="125"/>
      <c r="I57" s="129"/>
      <c r="J57" s="129"/>
      <c r="K57" s="129"/>
      <c r="M57" s="129"/>
      <c r="P57" s="130"/>
      <c r="Q57" s="130"/>
      <c r="R57" s="130"/>
      <c r="Z57" s="131"/>
    </row>
    <row r="58" spans="2:26" x14ac:dyDescent="0.2">
      <c r="B58" s="128"/>
      <c r="C58" s="125"/>
      <c r="D58" s="125"/>
      <c r="E58" s="125"/>
      <c r="F58" s="125"/>
      <c r="H58" s="125"/>
      <c r="I58" s="129"/>
      <c r="J58" s="129"/>
      <c r="K58" s="129"/>
      <c r="M58" s="129"/>
      <c r="P58" s="130"/>
      <c r="Q58" s="130"/>
      <c r="R58" s="130"/>
      <c r="Z58" s="131"/>
    </row>
    <row r="59" spans="2:26" x14ac:dyDescent="0.2">
      <c r="B59" s="128"/>
      <c r="C59" s="125"/>
      <c r="D59" s="125"/>
      <c r="E59" s="125"/>
      <c r="F59" s="125"/>
      <c r="H59" s="125"/>
      <c r="I59" s="129"/>
      <c r="J59" s="129"/>
      <c r="K59" s="129"/>
      <c r="M59" s="129"/>
      <c r="P59" s="130"/>
      <c r="Q59" s="130"/>
      <c r="R59" s="130"/>
      <c r="Z59" s="131"/>
    </row>
    <row r="60" spans="2:26" x14ac:dyDescent="0.2">
      <c r="B60" s="128"/>
      <c r="C60" s="125"/>
      <c r="D60" s="125"/>
      <c r="E60" s="125"/>
      <c r="F60" s="125"/>
      <c r="H60" s="125"/>
      <c r="I60" s="129"/>
      <c r="J60" s="129"/>
      <c r="K60" s="129"/>
      <c r="M60" s="129"/>
      <c r="P60" s="130"/>
      <c r="Q60" s="130"/>
      <c r="R60" s="130"/>
      <c r="Z60" s="131"/>
    </row>
    <row r="61" spans="2:26" x14ac:dyDescent="0.2">
      <c r="B61" s="128"/>
      <c r="C61" s="125"/>
      <c r="D61" s="125"/>
      <c r="E61" s="125"/>
      <c r="F61" s="125"/>
      <c r="H61" s="125"/>
      <c r="I61" s="129"/>
      <c r="J61" s="129"/>
      <c r="K61" s="129"/>
      <c r="M61" s="129"/>
      <c r="P61" s="130"/>
      <c r="Q61" s="130"/>
      <c r="R61" s="130"/>
      <c r="Z61" s="131"/>
    </row>
    <row r="62" spans="2:26" x14ac:dyDescent="0.2">
      <c r="B62" s="128"/>
      <c r="C62" s="125"/>
      <c r="D62" s="125"/>
      <c r="E62" s="125"/>
      <c r="F62" s="125"/>
      <c r="H62" s="125"/>
      <c r="I62" s="129"/>
      <c r="J62" s="129"/>
      <c r="K62" s="129"/>
      <c r="M62" s="129"/>
      <c r="P62" s="130"/>
      <c r="Q62" s="130"/>
      <c r="R62" s="130"/>
      <c r="Z62" s="131"/>
    </row>
    <row r="63" spans="2:26" x14ac:dyDescent="0.2">
      <c r="B63" s="128"/>
      <c r="C63" s="125"/>
      <c r="D63" s="125"/>
      <c r="E63" s="125"/>
      <c r="F63" s="125"/>
      <c r="H63" s="125"/>
      <c r="I63" s="129"/>
      <c r="J63" s="129"/>
      <c r="K63" s="129"/>
      <c r="M63" s="129"/>
      <c r="P63" s="130"/>
      <c r="Q63" s="130"/>
      <c r="R63" s="130"/>
      <c r="Z63" s="131"/>
    </row>
    <row r="64" spans="2:26" x14ac:dyDescent="0.2">
      <c r="B64" s="128"/>
      <c r="C64" s="125"/>
      <c r="D64" s="125"/>
      <c r="E64" s="125"/>
      <c r="F64" s="125"/>
      <c r="H64" s="125"/>
      <c r="I64" s="129"/>
      <c r="J64" s="129"/>
      <c r="K64" s="129"/>
      <c r="M64" s="129"/>
      <c r="P64" s="130"/>
      <c r="Q64" s="130"/>
      <c r="R64" s="130"/>
      <c r="Z64" s="131"/>
    </row>
    <row r="65" spans="2:26" x14ac:dyDescent="0.2">
      <c r="B65" s="128"/>
      <c r="C65" s="125"/>
      <c r="D65" s="125"/>
      <c r="E65" s="125"/>
      <c r="F65" s="125"/>
      <c r="H65" s="125"/>
      <c r="I65" s="129"/>
      <c r="J65" s="129"/>
      <c r="K65" s="129"/>
      <c r="M65" s="129"/>
      <c r="P65" s="130"/>
      <c r="Q65" s="130"/>
      <c r="R65" s="130"/>
      <c r="Z65" s="131"/>
    </row>
    <row r="66" spans="2:26" x14ac:dyDescent="0.2">
      <c r="B66" s="128"/>
      <c r="C66" s="125"/>
      <c r="D66" s="125"/>
      <c r="E66" s="125"/>
      <c r="F66" s="125"/>
      <c r="H66" s="125"/>
      <c r="I66" s="129"/>
      <c r="J66" s="129"/>
      <c r="K66" s="129"/>
      <c r="M66" s="129"/>
      <c r="P66" s="130"/>
      <c r="Q66" s="130"/>
      <c r="R66" s="130"/>
      <c r="Z66" s="131"/>
    </row>
    <row r="67" spans="2:26" x14ac:dyDescent="0.2">
      <c r="B67" s="128"/>
      <c r="C67" s="125"/>
      <c r="D67" s="125"/>
      <c r="E67" s="125"/>
      <c r="F67" s="125"/>
      <c r="H67" s="125"/>
      <c r="I67" s="129"/>
      <c r="J67" s="129"/>
      <c r="K67" s="129"/>
      <c r="M67" s="129"/>
      <c r="P67" s="130"/>
      <c r="Q67" s="130"/>
      <c r="R67" s="130"/>
      <c r="Z67" s="131"/>
    </row>
    <row r="68" spans="2:26" x14ac:dyDescent="0.2">
      <c r="B68" s="128"/>
      <c r="C68" s="125"/>
      <c r="D68" s="125"/>
      <c r="E68" s="125"/>
      <c r="F68" s="125"/>
      <c r="H68" s="125"/>
      <c r="I68" s="129"/>
      <c r="J68" s="129"/>
      <c r="K68" s="129"/>
      <c r="M68" s="129"/>
      <c r="P68" s="130"/>
      <c r="Q68" s="130"/>
      <c r="R68" s="130"/>
      <c r="Z68" s="131"/>
    </row>
    <row r="69" spans="2:26" x14ac:dyDescent="0.2">
      <c r="B69" s="128"/>
      <c r="C69" s="125"/>
      <c r="D69" s="125"/>
      <c r="E69" s="125"/>
      <c r="F69" s="125"/>
      <c r="H69" s="125"/>
      <c r="I69" s="129"/>
      <c r="J69" s="129"/>
      <c r="K69" s="129"/>
      <c r="M69" s="129"/>
      <c r="P69" s="130"/>
      <c r="Q69" s="130"/>
      <c r="R69" s="130"/>
      <c r="Z69" s="131"/>
    </row>
    <row r="70" spans="2:26" x14ac:dyDescent="0.2">
      <c r="B70" s="128"/>
      <c r="C70" s="125"/>
      <c r="D70" s="125"/>
      <c r="E70" s="125"/>
      <c r="F70" s="125"/>
      <c r="H70" s="125"/>
      <c r="I70" s="129"/>
      <c r="J70" s="129"/>
      <c r="K70" s="129"/>
      <c r="M70" s="129"/>
      <c r="P70" s="130"/>
      <c r="Q70" s="130"/>
      <c r="R70" s="130"/>
      <c r="Z70" s="131"/>
    </row>
    <row r="71" spans="2:26" x14ac:dyDescent="0.2">
      <c r="B71" s="128"/>
      <c r="C71" s="125"/>
      <c r="D71" s="125"/>
      <c r="E71" s="125"/>
      <c r="F71" s="125"/>
      <c r="H71" s="125"/>
      <c r="I71" s="129"/>
      <c r="J71" s="129"/>
      <c r="K71" s="129"/>
      <c r="M71" s="129"/>
      <c r="P71" s="130"/>
      <c r="Q71" s="130"/>
      <c r="R71" s="130"/>
      <c r="Z71" s="131"/>
    </row>
    <row r="124" spans="2:26" x14ac:dyDescent="0.2">
      <c r="B124" s="66"/>
      <c r="C124" s="67"/>
      <c r="D124" s="67"/>
      <c r="E124" s="67"/>
      <c r="F124" s="67"/>
      <c r="H124" s="67"/>
      <c r="I124" s="68"/>
      <c r="J124" s="68"/>
      <c r="K124" s="68"/>
      <c r="M124" s="68"/>
      <c r="P124" s="69"/>
      <c r="Q124" s="69"/>
      <c r="R124" s="69"/>
      <c r="Z124" s="70"/>
    </row>
    <row r="125" spans="2:26" x14ac:dyDescent="0.2">
      <c r="B125" s="66"/>
      <c r="C125" s="67"/>
      <c r="D125" s="67"/>
      <c r="E125" s="67"/>
      <c r="F125" s="67"/>
      <c r="H125" s="67"/>
      <c r="I125" s="68"/>
      <c r="J125" s="68"/>
      <c r="K125" s="68"/>
      <c r="M125" s="68"/>
      <c r="P125" s="69"/>
      <c r="Q125" s="69"/>
      <c r="R125" s="69"/>
      <c r="Z125" s="70"/>
    </row>
    <row r="126" spans="2:26" x14ac:dyDescent="0.2">
      <c r="B126" s="66"/>
      <c r="C126" s="67"/>
      <c r="D126" s="67"/>
      <c r="E126" s="67"/>
      <c r="F126" s="67"/>
      <c r="H126" s="67"/>
      <c r="I126" s="68"/>
      <c r="J126" s="68"/>
      <c r="K126" s="68"/>
      <c r="M126" s="68"/>
      <c r="P126" s="69"/>
      <c r="Q126" s="69"/>
      <c r="R126" s="69"/>
      <c r="Z126" s="70"/>
    </row>
    <row r="127" spans="2:26" x14ac:dyDescent="0.2">
      <c r="B127" s="66"/>
      <c r="C127" s="67"/>
      <c r="D127" s="67"/>
      <c r="E127" s="67"/>
      <c r="F127" s="67"/>
      <c r="H127" s="67"/>
      <c r="I127" s="68"/>
      <c r="J127" s="68"/>
      <c r="K127" s="68"/>
      <c r="M127" s="68"/>
      <c r="P127" s="69"/>
      <c r="Q127" s="69"/>
      <c r="R127" s="69"/>
      <c r="Z127" s="70"/>
    </row>
    <row r="128" spans="2:26" x14ac:dyDescent="0.2">
      <c r="B128" s="66"/>
      <c r="C128" s="67"/>
      <c r="D128" s="67"/>
      <c r="E128" s="67"/>
      <c r="F128" s="67"/>
      <c r="H128" s="67"/>
      <c r="I128" s="68"/>
      <c r="J128" s="68"/>
      <c r="K128" s="68"/>
      <c r="M128" s="68"/>
      <c r="P128" s="69"/>
      <c r="Q128" s="69"/>
      <c r="R128" s="69"/>
      <c r="Z128" s="70"/>
    </row>
    <row r="129" spans="2:26" x14ac:dyDescent="0.2">
      <c r="B129" s="66"/>
      <c r="C129" s="67"/>
      <c r="D129" s="67"/>
      <c r="E129" s="67"/>
      <c r="F129" s="67"/>
      <c r="H129" s="67"/>
      <c r="I129" s="68"/>
      <c r="J129" s="68"/>
      <c r="K129" s="68"/>
      <c r="M129" s="68"/>
      <c r="P129" s="69"/>
      <c r="Q129" s="69"/>
      <c r="R129" s="69"/>
      <c r="Z129" s="70"/>
    </row>
    <row r="130" spans="2:26" x14ac:dyDescent="0.2">
      <c r="B130" s="66"/>
      <c r="C130" s="67"/>
      <c r="D130" s="67"/>
      <c r="E130" s="67"/>
      <c r="F130" s="67"/>
      <c r="H130" s="67"/>
      <c r="I130" s="68"/>
      <c r="J130" s="68"/>
      <c r="K130" s="68"/>
      <c r="M130" s="68"/>
      <c r="P130" s="69"/>
      <c r="Q130" s="69"/>
      <c r="R130" s="69"/>
      <c r="Z130" s="70"/>
    </row>
    <row r="131" spans="2:26" x14ac:dyDescent="0.2">
      <c r="B131" s="66"/>
      <c r="C131" s="67"/>
      <c r="D131" s="67"/>
      <c r="E131" s="67"/>
      <c r="F131" s="67"/>
      <c r="H131" s="67"/>
      <c r="I131" s="68"/>
      <c r="J131" s="68"/>
      <c r="K131" s="68"/>
      <c r="M131" s="68"/>
      <c r="P131" s="69"/>
      <c r="Q131" s="69"/>
      <c r="R131" s="69"/>
      <c r="Z131" s="70"/>
    </row>
    <row r="132" spans="2:26" x14ac:dyDescent="0.2">
      <c r="B132" s="66"/>
      <c r="C132" s="67"/>
      <c r="D132" s="67"/>
      <c r="E132" s="67"/>
      <c r="F132" s="67"/>
      <c r="H132" s="67"/>
      <c r="I132" s="68"/>
      <c r="J132" s="68"/>
      <c r="K132" s="68"/>
      <c r="M132" s="68"/>
      <c r="P132" s="69"/>
      <c r="Q132" s="69"/>
      <c r="R132" s="69"/>
      <c r="Z132" s="70"/>
    </row>
    <row r="133" spans="2:26" x14ac:dyDescent="0.2">
      <c r="B133" s="66"/>
      <c r="C133" s="67"/>
      <c r="D133" s="67"/>
      <c r="E133" s="67"/>
      <c r="F133" s="67"/>
      <c r="H133" s="67"/>
      <c r="I133" s="68"/>
      <c r="J133" s="68"/>
      <c r="K133" s="68"/>
      <c r="M133" s="68"/>
      <c r="P133" s="69"/>
      <c r="Q133" s="69"/>
      <c r="R133" s="69"/>
      <c r="Z133" s="70"/>
    </row>
    <row r="134" spans="2:26" x14ac:dyDescent="0.2">
      <c r="B134" s="66"/>
      <c r="C134" s="67"/>
      <c r="D134" s="67"/>
      <c r="E134" s="67"/>
      <c r="F134" s="67"/>
      <c r="H134" s="67"/>
      <c r="I134" s="68"/>
      <c r="J134" s="68"/>
      <c r="K134" s="68"/>
      <c r="M134" s="68"/>
      <c r="P134" s="69"/>
      <c r="Q134" s="69"/>
      <c r="R134" s="69"/>
      <c r="Z134" s="70"/>
    </row>
    <row r="135" spans="2:26" x14ac:dyDescent="0.2">
      <c r="B135" s="66"/>
      <c r="C135" s="67"/>
      <c r="D135" s="67"/>
      <c r="E135" s="67"/>
      <c r="F135" s="67"/>
      <c r="H135" s="67"/>
      <c r="I135" s="68"/>
      <c r="J135" s="68"/>
      <c r="K135" s="68"/>
      <c r="M135" s="68"/>
      <c r="P135" s="69"/>
      <c r="Q135" s="69"/>
      <c r="R135" s="69"/>
      <c r="Z135" s="70"/>
    </row>
    <row r="136" spans="2:26" x14ac:dyDescent="0.2">
      <c r="B136" s="66"/>
      <c r="C136" s="67"/>
      <c r="D136" s="67"/>
      <c r="E136" s="67"/>
      <c r="F136" s="67"/>
      <c r="H136" s="67"/>
      <c r="I136" s="68"/>
      <c r="J136" s="68"/>
      <c r="K136" s="68"/>
      <c r="M136" s="68"/>
      <c r="P136" s="69"/>
      <c r="Q136" s="69"/>
      <c r="R136" s="69"/>
      <c r="Z136" s="70"/>
    </row>
    <row r="137" spans="2:26" x14ac:dyDescent="0.2">
      <c r="B137" s="66"/>
      <c r="C137" s="67"/>
      <c r="D137" s="67"/>
      <c r="E137" s="67"/>
      <c r="F137" s="67"/>
      <c r="H137" s="67"/>
      <c r="I137" s="68"/>
      <c r="J137" s="68"/>
      <c r="K137" s="68"/>
      <c r="M137" s="68"/>
      <c r="P137" s="69"/>
      <c r="Q137" s="69"/>
      <c r="R137" s="69"/>
      <c r="Z137" s="70"/>
    </row>
    <row r="138" spans="2:26" x14ac:dyDescent="0.2">
      <c r="B138" s="66"/>
      <c r="C138" s="67"/>
      <c r="D138" s="67"/>
      <c r="E138" s="67"/>
      <c r="F138" s="67"/>
      <c r="H138" s="67"/>
      <c r="I138" s="68"/>
      <c r="J138" s="68"/>
      <c r="K138" s="68"/>
      <c r="M138" s="68"/>
      <c r="P138" s="69"/>
      <c r="Q138" s="69"/>
      <c r="R138" s="69"/>
      <c r="Z138" s="70"/>
    </row>
    <row r="139" spans="2:26" x14ac:dyDescent="0.2">
      <c r="B139" s="66"/>
      <c r="C139" s="67"/>
      <c r="D139" s="67"/>
      <c r="E139" s="67"/>
      <c r="F139" s="67"/>
      <c r="H139" s="67"/>
      <c r="I139" s="68"/>
      <c r="J139" s="68"/>
      <c r="K139" s="68"/>
      <c r="M139" s="68"/>
      <c r="P139" s="69"/>
      <c r="Q139" s="69"/>
      <c r="R139" s="69"/>
      <c r="Z139" s="70"/>
    </row>
    <row r="140" spans="2:26" x14ac:dyDescent="0.2">
      <c r="B140" s="66"/>
      <c r="C140" s="67"/>
      <c r="D140" s="67"/>
      <c r="E140" s="67"/>
      <c r="F140" s="67"/>
      <c r="H140" s="67"/>
      <c r="I140" s="68"/>
      <c r="J140" s="68"/>
      <c r="K140" s="68"/>
      <c r="M140" s="68"/>
      <c r="P140" s="69"/>
      <c r="Q140" s="69"/>
      <c r="R140" s="69"/>
      <c r="Z140" s="70"/>
    </row>
    <row r="141" spans="2:26" x14ac:dyDescent="0.2">
      <c r="B141" s="66"/>
      <c r="C141" s="67"/>
      <c r="D141" s="67"/>
      <c r="E141" s="67"/>
      <c r="F141" s="67"/>
      <c r="H141" s="67"/>
      <c r="I141" s="68"/>
      <c r="J141" s="68"/>
      <c r="K141" s="68"/>
      <c r="M141" s="68"/>
      <c r="P141" s="69"/>
      <c r="Q141" s="69"/>
      <c r="R141" s="69"/>
      <c r="Z141" s="70"/>
    </row>
    <row r="142" spans="2:26" x14ac:dyDescent="0.2">
      <c r="B142" s="66"/>
      <c r="C142" s="67"/>
      <c r="D142" s="67"/>
      <c r="E142" s="67"/>
      <c r="F142" s="67"/>
      <c r="H142" s="67"/>
      <c r="I142" s="68"/>
      <c r="J142" s="68"/>
      <c r="K142" s="68"/>
      <c r="M142" s="68"/>
      <c r="P142" s="69"/>
      <c r="Q142" s="69"/>
      <c r="R142" s="69"/>
      <c r="Z142" s="70"/>
    </row>
    <row r="143" spans="2:26" x14ac:dyDescent="0.2">
      <c r="B143" s="66"/>
      <c r="C143" s="67"/>
      <c r="D143" s="67"/>
      <c r="E143" s="67"/>
      <c r="F143" s="67"/>
      <c r="H143" s="67"/>
      <c r="I143" s="68"/>
      <c r="J143" s="68"/>
      <c r="K143" s="68"/>
      <c r="M143" s="68"/>
      <c r="P143" s="69"/>
      <c r="Q143" s="69"/>
      <c r="R143" s="69"/>
      <c r="Z143" s="70"/>
    </row>
    <row r="144" spans="2:26" x14ac:dyDescent="0.2">
      <c r="B144" s="66"/>
      <c r="C144" s="67"/>
      <c r="D144" s="67"/>
      <c r="E144" s="67"/>
      <c r="F144" s="67"/>
      <c r="H144" s="67"/>
      <c r="I144" s="68"/>
      <c r="J144" s="68"/>
      <c r="K144" s="68"/>
      <c r="M144" s="68"/>
      <c r="P144" s="69"/>
      <c r="Q144" s="69"/>
      <c r="R144" s="69"/>
      <c r="Z144" s="70"/>
    </row>
    <row r="145" spans="2:26" x14ac:dyDescent="0.2">
      <c r="B145" s="66"/>
      <c r="C145" s="67"/>
      <c r="D145" s="67"/>
      <c r="E145" s="67"/>
      <c r="F145" s="67"/>
      <c r="H145" s="67"/>
      <c r="I145" s="68"/>
      <c r="J145" s="68"/>
      <c r="K145" s="68"/>
      <c r="M145" s="68"/>
      <c r="P145" s="69"/>
      <c r="Q145" s="69"/>
      <c r="R145" s="69"/>
      <c r="Z145" s="70"/>
    </row>
    <row r="146" spans="2:26" x14ac:dyDescent="0.2">
      <c r="B146" s="66"/>
      <c r="C146" s="67"/>
      <c r="D146" s="67"/>
      <c r="E146" s="67"/>
      <c r="F146" s="67"/>
      <c r="H146" s="67"/>
      <c r="I146" s="68"/>
      <c r="J146" s="68"/>
      <c r="K146" s="68"/>
      <c r="M146" s="68"/>
      <c r="P146" s="69"/>
      <c r="Q146" s="69"/>
      <c r="R146" s="69"/>
      <c r="Z146" s="70"/>
    </row>
    <row r="147" spans="2:26" x14ac:dyDescent="0.2">
      <c r="B147" s="66"/>
      <c r="C147" s="67"/>
      <c r="D147" s="67"/>
      <c r="E147" s="67"/>
      <c r="F147" s="67"/>
      <c r="H147" s="67"/>
      <c r="I147" s="68"/>
      <c r="J147" s="68"/>
      <c r="K147" s="68"/>
      <c r="M147" s="68"/>
      <c r="P147" s="69"/>
      <c r="Q147" s="69"/>
      <c r="R147" s="69"/>
      <c r="Z147" s="70"/>
    </row>
    <row r="148" spans="2:26" x14ac:dyDescent="0.2">
      <c r="B148" s="124"/>
      <c r="C148" s="125"/>
      <c r="D148" s="125"/>
      <c r="E148" s="125"/>
      <c r="F148" s="125"/>
      <c r="H148" s="125"/>
      <c r="I148" s="64"/>
      <c r="J148" s="64"/>
      <c r="K148" s="64"/>
      <c r="M148" s="64"/>
      <c r="P148" s="126"/>
      <c r="Q148" s="126"/>
      <c r="R148" s="126"/>
      <c r="Z148" s="127"/>
    </row>
    <row r="149" spans="2:26" x14ac:dyDescent="0.2">
      <c r="B149" s="124"/>
      <c r="C149" s="125"/>
      <c r="D149" s="125"/>
      <c r="E149" s="125"/>
      <c r="F149" s="125"/>
      <c r="H149" s="125"/>
      <c r="I149" s="64"/>
      <c r="J149" s="64"/>
      <c r="K149" s="64"/>
      <c r="M149" s="64"/>
      <c r="P149" s="126"/>
      <c r="Q149" s="126"/>
      <c r="R149" s="126"/>
      <c r="Z149" s="127"/>
    </row>
    <row r="150" spans="2:26" x14ac:dyDescent="0.2">
      <c r="B150" s="124"/>
      <c r="C150" s="125"/>
      <c r="D150" s="125"/>
      <c r="E150" s="125"/>
      <c r="F150" s="125"/>
      <c r="H150" s="125"/>
      <c r="I150" s="64"/>
      <c r="J150" s="64"/>
      <c r="K150" s="64"/>
      <c r="M150" s="64"/>
      <c r="P150" s="126"/>
      <c r="Q150" s="126"/>
      <c r="R150" s="126"/>
      <c r="Z150" s="127"/>
    </row>
    <row r="151" spans="2:26" x14ac:dyDescent="0.2">
      <c r="B151" s="124"/>
      <c r="C151" s="125"/>
      <c r="D151" s="125"/>
      <c r="E151" s="125"/>
      <c r="F151" s="125"/>
      <c r="H151" s="125"/>
      <c r="I151" s="64"/>
      <c r="J151" s="64"/>
      <c r="K151" s="64"/>
      <c r="M151" s="64"/>
      <c r="P151" s="126"/>
      <c r="Q151" s="126"/>
      <c r="R151" s="126"/>
      <c r="Z151" s="127"/>
    </row>
    <row r="152" spans="2:26" x14ac:dyDescent="0.2">
      <c r="B152" s="124"/>
      <c r="C152" s="125"/>
      <c r="D152" s="125"/>
      <c r="E152" s="125"/>
      <c r="F152" s="125"/>
      <c r="H152" s="125"/>
      <c r="I152" s="64"/>
      <c r="J152" s="64"/>
      <c r="K152" s="64"/>
      <c r="M152" s="64"/>
      <c r="P152" s="126"/>
      <c r="Q152" s="126"/>
      <c r="R152" s="126"/>
      <c r="Z152" s="127"/>
    </row>
    <row r="153" spans="2:26" x14ac:dyDescent="0.2">
      <c r="B153" s="124"/>
      <c r="C153" s="125"/>
      <c r="D153" s="125"/>
      <c r="E153" s="125"/>
      <c r="F153" s="125"/>
      <c r="H153" s="125"/>
      <c r="I153" s="64"/>
      <c r="J153" s="64"/>
      <c r="K153" s="64"/>
      <c r="M153" s="64"/>
      <c r="P153" s="126"/>
      <c r="Q153" s="126"/>
      <c r="R153" s="126"/>
      <c r="Z153" s="127"/>
    </row>
    <row r="154" spans="2:26" x14ac:dyDescent="0.2">
      <c r="B154" s="124"/>
      <c r="C154" s="125"/>
      <c r="D154" s="125"/>
      <c r="E154" s="125"/>
      <c r="F154" s="125"/>
      <c r="H154" s="125"/>
      <c r="I154" s="64"/>
      <c r="J154" s="64"/>
      <c r="K154" s="64"/>
      <c r="M154" s="64"/>
      <c r="P154" s="126"/>
      <c r="Q154" s="126"/>
      <c r="R154" s="126"/>
      <c r="Z154" s="127"/>
    </row>
    <row r="155" spans="2:26" x14ac:dyDescent="0.2">
      <c r="B155" s="124"/>
      <c r="C155" s="125"/>
      <c r="D155" s="125"/>
      <c r="E155" s="125"/>
      <c r="F155" s="125"/>
      <c r="H155" s="125"/>
      <c r="I155" s="64"/>
      <c r="J155" s="64"/>
      <c r="K155" s="64"/>
      <c r="M155" s="64"/>
      <c r="P155" s="126"/>
      <c r="Q155" s="126"/>
      <c r="R155" s="126"/>
      <c r="Z155" s="127"/>
    </row>
    <row r="156" spans="2:26" x14ac:dyDescent="0.2">
      <c r="B156" s="124"/>
      <c r="C156" s="125"/>
      <c r="D156" s="125"/>
      <c r="E156" s="125"/>
      <c r="F156" s="125"/>
      <c r="H156" s="125"/>
      <c r="I156" s="64"/>
      <c r="J156" s="64"/>
      <c r="K156" s="64"/>
      <c r="M156" s="64"/>
      <c r="P156" s="126"/>
      <c r="Q156" s="126"/>
      <c r="R156" s="126"/>
      <c r="Z156" s="127"/>
    </row>
    <row r="157" spans="2:26" x14ac:dyDescent="0.2">
      <c r="B157" s="124"/>
      <c r="C157" s="125"/>
      <c r="D157" s="125"/>
      <c r="E157" s="125"/>
      <c r="F157" s="125"/>
      <c r="H157" s="125"/>
      <c r="I157" s="64"/>
      <c r="J157" s="64"/>
      <c r="K157" s="64"/>
      <c r="M157" s="64"/>
      <c r="P157" s="126"/>
      <c r="Q157" s="126"/>
      <c r="R157" s="126"/>
      <c r="Z157" s="127"/>
    </row>
    <row r="158" spans="2:26" x14ac:dyDescent="0.2">
      <c r="B158" s="124"/>
      <c r="C158" s="125"/>
      <c r="D158" s="125"/>
      <c r="E158" s="125"/>
      <c r="F158" s="125"/>
      <c r="H158" s="125"/>
      <c r="I158" s="64"/>
      <c r="J158" s="64"/>
      <c r="K158" s="64"/>
      <c r="M158" s="64"/>
      <c r="P158" s="126"/>
      <c r="Q158" s="126"/>
      <c r="R158" s="126"/>
      <c r="Z158" s="127"/>
    </row>
    <row r="159" spans="2:26" x14ac:dyDescent="0.2">
      <c r="B159" s="124"/>
      <c r="C159" s="125"/>
      <c r="D159" s="125"/>
      <c r="E159" s="125"/>
      <c r="F159" s="125"/>
      <c r="H159" s="125"/>
      <c r="I159" s="64"/>
      <c r="J159" s="64"/>
      <c r="K159" s="64"/>
      <c r="M159" s="64"/>
      <c r="P159" s="126"/>
      <c r="Q159" s="126"/>
      <c r="R159" s="126"/>
      <c r="Z159" s="127"/>
    </row>
    <row r="160" spans="2:26" x14ac:dyDescent="0.2">
      <c r="B160" s="124"/>
      <c r="C160" s="125"/>
      <c r="D160" s="125"/>
      <c r="E160" s="125"/>
      <c r="F160" s="125"/>
      <c r="H160" s="125"/>
      <c r="I160" s="64"/>
      <c r="J160" s="64"/>
      <c r="K160" s="64"/>
      <c r="M160" s="64"/>
      <c r="P160" s="126"/>
      <c r="Q160" s="126"/>
      <c r="R160" s="126"/>
      <c r="Z160" s="127"/>
    </row>
    <row r="161" spans="2:26" x14ac:dyDescent="0.2">
      <c r="B161" s="124"/>
      <c r="C161" s="125"/>
      <c r="D161" s="125"/>
      <c r="E161" s="125"/>
      <c r="F161" s="125"/>
      <c r="H161" s="125"/>
      <c r="I161" s="64"/>
      <c r="J161" s="64"/>
      <c r="K161" s="64"/>
      <c r="M161" s="64"/>
      <c r="P161" s="126"/>
      <c r="Q161" s="126"/>
      <c r="R161" s="126"/>
      <c r="Z161" s="127"/>
    </row>
    <row r="162" spans="2:26" x14ac:dyDescent="0.2">
      <c r="B162" s="124"/>
      <c r="C162" s="125"/>
      <c r="D162" s="125"/>
      <c r="E162" s="125"/>
      <c r="F162" s="125"/>
      <c r="H162" s="125"/>
      <c r="I162" s="64"/>
      <c r="J162" s="64"/>
      <c r="K162" s="64"/>
      <c r="M162" s="64"/>
      <c r="P162" s="126"/>
      <c r="Q162" s="126"/>
      <c r="R162" s="126"/>
      <c r="Z162" s="127"/>
    </row>
    <row r="163" spans="2:26" x14ac:dyDescent="0.2">
      <c r="B163" s="124"/>
      <c r="C163" s="125"/>
      <c r="D163" s="125"/>
      <c r="E163" s="125"/>
      <c r="F163" s="125"/>
      <c r="H163" s="125"/>
      <c r="I163" s="64"/>
      <c r="J163" s="64"/>
      <c r="K163" s="64"/>
      <c r="M163" s="64"/>
      <c r="P163" s="126"/>
      <c r="Q163" s="126"/>
      <c r="R163" s="126"/>
      <c r="Z163" s="127"/>
    </row>
    <row r="164" spans="2:26" x14ac:dyDescent="0.2">
      <c r="B164" s="124"/>
      <c r="C164" s="125"/>
      <c r="D164" s="125"/>
      <c r="E164" s="125"/>
      <c r="F164" s="125"/>
      <c r="H164" s="125"/>
      <c r="I164" s="64"/>
      <c r="J164" s="64"/>
      <c r="K164" s="64"/>
      <c r="M164" s="64"/>
      <c r="P164" s="126"/>
      <c r="Q164" s="126"/>
      <c r="R164" s="126"/>
      <c r="Z164" s="127"/>
    </row>
    <row r="165" spans="2:26" x14ac:dyDescent="0.2">
      <c r="B165" s="124"/>
      <c r="C165" s="125"/>
      <c r="D165" s="125"/>
      <c r="E165" s="125"/>
      <c r="F165" s="125"/>
      <c r="H165" s="125"/>
      <c r="I165" s="64"/>
      <c r="J165" s="64"/>
      <c r="K165" s="64"/>
      <c r="M165" s="64"/>
      <c r="P165" s="126"/>
      <c r="Q165" s="126"/>
      <c r="R165" s="126"/>
      <c r="Z165" s="127"/>
    </row>
    <row r="166" spans="2:26" x14ac:dyDescent="0.2">
      <c r="B166" s="124"/>
      <c r="C166" s="125"/>
      <c r="D166" s="125"/>
      <c r="E166" s="125"/>
      <c r="F166" s="125"/>
      <c r="H166" s="125"/>
      <c r="I166" s="64"/>
      <c r="J166" s="64"/>
      <c r="K166" s="64"/>
      <c r="M166" s="64"/>
      <c r="P166" s="126"/>
      <c r="Q166" s="126"/>
      <c r="R166" s="126"/>
      <c r="Z166" s="127"/>
    </row>
    <row r="167" spans="2:26" x14ac:dyDescent="0.2">
      <c r="B167" s="124"/>
      <c r="C167" s="125"/>
      <c r="D167" s="125"/>
      <c r="E167" s="125"/>
      <c r="F167" s="125"/>
      <c r="H167" s="125"/>
      <c r="I167" s="64"/>
      <c r="J167" s="64"/>
      <c r="K167" s="64"/>
      <c r="M167" s="64"/>
      <c r="P167" s="126"/>
      <c r="Q167" s="126"/>
      <c r="R167" s="126"/>
      <c r="Z167" s="127"/>
    </row>
    <row r="168" spans="2:26" x14ac:dyDescent="0.2">
      <c r="B168" s="124"/>
      <c r="C168" s="125"/>
      <c r="D168" s="125"/>
      <c r="E168" s="125"/>
      <c r="F168" s="125"/>
      <c r="H168" s="125"/>
      <c r="I168" s="64"/>
      <c r="J168" s="64"/>
      <c r="K168" s="64"/>
      <c r="M168" s="64"/>
      <c r="P168" s="126"/>
      <c r="Q168" s="126"/>
      <c r="R168" s="126"/>
      <c r="Z168" s="127"/>
    </row>
    <row r="169" spans="2:26" x14ac:dyDescent="0.2">
      <c r="B169" s="124"/>
      <c r="C169" s="125"/>
      <c r="D169" s="125"/>
      <c r="E169" s="125"/>
      <c r="F169" s="125"/>
      <c r="H169" s="125"/>
      <c r="I169" s="64"/>
      <c r="J169" s="64"/>
      <c r="K169" s="64"/>
      <c r="M169" s="64"/>
      <c r="P169" s="126"/>
      <c r="Q169" s="126"/>
      <c r="R169" s="126"/>
      <c r="Z169" s="127"/>
    </row>
    <row r="170" spans="2:26" x14ac:dyDescent="0.2">
      <c r="B170" s="124"/>
      <c r="C170" s="125"/>
      <c r="D170" s="125"/>
      <c r="E170" s="125"/>
      <c r="F170" s="125"/>
      <c r="H170" s="125"/>
      <c r="I170" s="64"/>
      <c r="J170" s="64"/>
      <c r="K170" s="64"/>
      <c r="M170" s="64"/>
      <c r="P170" s="126"/>
      <c r="Q170" s="126"/>
      <c r="R170" s="126"/>
      <c r="Z170" s="127"/>
    </row>
    <row r="171" spans="2:26" x14ac:dyDescent="0.2">
      <c r="B171" s="124"/>
      <c r="C171" s="125"/>
      <c r="D171" s="125"/>
      <c r="E171" s="125"/>
      <c r="F171" s="125"/>
      <c r="H171" s="125"/>
      <c r="I171" s="64"/>
      <c r="J171" s="64"/>
      <c r="K171" s="64"/>
      <c r="M171" s="64"/>
      <c r="P171" s="126"/>
      <c r="Q171" s="126"/>
      <c r="R171" s="126"/>
      <c r="Z171" s="127"/>
    </row>
    <row r="172" spans="2:26" x14ac:dyDescent="0.2">
      <c r="B172" s="124"/>
      <c r="C172" s="125"/>
      <c r="D172" s="125"/>
      <c r="E172" s="125"/>
      <c r="F172" s="125"/>
      <c r="H172" s="125"/>
      <c r="I172" s="64"/>
      <c r="J172" s="64"/>
      <c r="K172" s="64"/>
      <c r="M172" s="64"/>
      <c r="P172" s="126"/>
      <c r="Q172" s="126"/>
      <c r="R172" s="126"/>
      <c r="Z172" s="127"/>
    </row>
    <row r="173" spans="2:26" x14ac:dyDescent="0.2">
      <c r="B173" s="124"/>
      <c r="C173" s="125"/>
      <c r="D173" s="125"/>
      <c r="E173" s="125"/>
      <c r="F173" s="125"/>
      <c r="H173" s="125"/>
      <c r="I173" s="64"/>
      <c r="J173" s="64"/>
      <c r="K173" s="64"/>
      <c r="M173" s="64"/>
      <c r="P173" s="126"/>
      <c r="Q173" s="126"/>
      <c r="R173" s="126"/>
      <c r="Z173" s="127"/>
    </row>
    <row r="174" spans="2:26" x14ac:dyDescent="0.2">
      <c r="B174" s="124"/>
      <c r="C174" s="125"/>
      <c r="D174" s="125"/>
      <c r="E174" s="125"/>
      <c r="F174" s="125"/>
      <c r="H174" s="125"/>
      <c r="I174" s="64"/>
      <c r="J174" s="64"/>
      <c r="K174" s="64"/>
      <c r="M174" s="64"/>
      <c r="P174" s="126"/>
      <c r="Q174" s="126"/>
      <c r="R174" s="126"/>
      <c r="Z174" s="127"/>
    </row>
    <row r="175" spans="2:26" x14ac:dyDescent="0.2">
      <c r="B175" s="124"/>
      <c r="C175" s="125"/>
      <c r="D175" s="125"/>
      <c r="E175" s="125"/>
      <c r="F175" s="125"/>
      <c r="H175" s="125"/>
      <c r="I175" s="64"/>
      <c r="J175" s="64"/>
      <c r="K175" s="64"/>
      <c r="M175" s="64"/>
      <c r="P175" s="126"/>
      <c r="Q175" s="126"/>
      <c r="R175" s="126"/>
      <c r="Z175" s="127"/>
    </row>
    <row r="176" spans="2:26" x14ac:dyDescent="0.2">
      <c r="B176" s="124"/>
      <c r="C176" s="125"/>
      <c r="D176" s="125"/>
      <c r="E176" s="125"/>
      <c r="F176" s="125"/>
      <c r="H176" s="125"/>
      <c r="I176" s="64"/>
      <c r="J176" s="64"/>
      <c r="K176" s="64"/>
      <c r="M176" s="64"/>
      <c r="P176" s="126"/>
      <c r="Q176" s="126"/>
      <c r="R176" s="126"/>
      <c r="Z176" s="127"/>
    </row>
    <row r="215" spans="2:26" x14ac:dyDescent="0.2">
      <c r="B215" s="66"/>
      <c r="C215" s="67"/>
      <c r="D215" s="67"/>
      <c r="E215" s="67"/>
      <c r="F215" s="67"/>
      <c r="H215" s="67"/>
      <c r="I215" s="68"/>
      <c r="J215" s="68"/>
      <c r="K215" s="68"/>
      <c r="M215" s="68"/>
      <c r="P215" s="69"/>
      <c r="Q215" s="69"/>
      <c r="R215" s="69"/>
      <c r="Z215" s="70"/>
    </row>
    <row r="216" spans="2:26" x14ac:dyDescent="0.2">
      <c r="B216" s="66"/>
      <c r="C216" s="67"/>
      <c r="D216" s="67"/>
      <c r="E216" s="67"/>
      <c r="F216" s="67"/>
      <c r="H216" s="67"/>
      <c r="I216" s="68"/>
      <c r="J216" s="68"/>
      <c r="K216" s="68"/>
      <c r="M216" s="68"/>
      <c r="P216" s="69"/>
      <c r="Q216" s="69"/>
      <c r="R216" s="69"/>
      <c r="Z216" s="70"/>
    </row>
    <row r="217" spans="2:26" x14ac:dyDescent="0.2">
      <c r="B217" s="66"/>
      <c r="C217" s="67"/>
      <c r="D217" s="67"/>
      <c r="E217" s="67"/>
      <c r="F217" s="67"/>
      <c r="H217" s="67"/>
      <c r="I217" s="68"/>
      <c r="J217" s="68"/>
      <c r="K217" s="68"/>
      <c r="M217" s="68"/>
      <c r="P217" s="69"/>
      <c r="Q217" s="69"/>
      <c r="R217" s="69"/>
      <c r="Z217" s="70"/>
    </row>
    <row r="218" spans="2:26" x14ac:dyDescent="0.2">
      <c r="B218" s="66"/>
      <c r="C218" s="67"/>
      <c r="D218" s="67"/>
      <c r="E218" s="67"/>
      <c r="F218" s="67"/>
      <c r="H218" s="67"/>
      <c r="I218" s="68"/>
      <c r="J218" s="68"/>
      <c r="K218" s="68"/>
      <c r="M218" s="68"/>
      <c r="P218" s="69"/>
      <c r="Q218" s="69"/>
      <c r="R218" s="69"/>
      <c r="Z218" s="70"/>
    </row>
    <row r="219" spans="2:26" x14ac:dyDescent="0.2">
      <c r="B219" s="66"/>
      <c r="C219" s="67"/>
      <c r="D219" s="67"/>
      <c r="E219" s="67"/>
      <c r="F219" s="67"/>
      <c r="H219" s="67"/>
      <c r="I219" s="68"/>
      <c r="J219" s="68"/>
      <c r="K219" s="68"/>
      <c r="M219" s="68"/>
      <c r="P219" s="69"/>
      <c r="Q219" s="69"/>
      <c r="R219" s="69"/>
      <c r="Z219" s="70"/>
    </row>
    <row r="220" spans="2:26" x14ac:dyDescent="0.2">
      <c r="B220" s="66"/>
      <c r="C220" s="67"/>
      <c r="D220" s="67"/>
      <c r="E220" s="67"/>
      <c r="F220" s="67"/>
      <c r="H220" s="67"/>
      <c r="I220" s="68"/>
      <c r="J220" s="68"/>
      <c r="K220" s="68"/>
      <c r="M220" s="68"/>
      <c r="P220" s="69"/>
      <c r="Q220" s="69"/>
      <c r="R220" s="69"/>
      <c r="Z220" s="70"/>
    </row>
    <row r="221" spans="2:26" x14ac:dyDescent="0.2">
      <c r="B221" s="66"/>
      <c r="C221" s="67"/>
      <c r="D221" s="67"/>
      <c r="E221" s="67"/>
      <c r="F221" s="67"/>
      <c r="H221" s="67"/>
      <c r="I221" s="68"/>
      <c r="J221" s="68"/>
      <c r="K221" s="68"/>
      <c r="M221" s="68"/>
      <c r="P221" s="69"/>
      <c r="Q221" s="69"/>
      <c r="R221" s="69"/>
      <c r="Z221" s="70"/>
    </row>
    <row r="222" spans="2:26" x14ac:dyDescent="0.2">
      <c r="B222" s="66"/>
      <c r="C222" s="67"/>
      <c r="D222" s="67"/>
      <c r="E222" s="67"/>
      <c r="F222" s="67"/>
      <c r="H222" s="67"/>
      <c r="I222" s="68"/>
      <c r="J222" s="68"/>
      <c r="K222" s="68"/>
      <c r="M222" s="68"/>
      <c r="P222" s="69"/>
      <c r="Q222" s="69"/>
      <c r="R222" s="69"/>
      <c r="Z222" s="70"/>
    </row>
    <row r="223" spans="2:26" x14ac:dyDescent="0.2">
      <c r="B223" s="66"/>
      <c r="C223" s="67"/>
      <c r="D223" s="67"/>
      <c r="E223" s="67"/>
      <c r="F223" s="67"/>
      <c r="H223" s="67"/>
      <c r="I223" s="68"/>
      <c r="J223" s="68"/>
      <c r="K223" s="68"/>
      <c r="M223" s="68"/>
      <c r="P223" s="69"/>
      <c r="Q223" s="69"/>
      <c r="R223" s="69"/>
      <c r="Z223" s="70"/>
    </row>
    <row r="224" spans="2:26" x14ac:dyDescent="0.2">
      <c r="B224" s="66"/>
      <c r="C224" s="67"/>
      <c r="D224" s="67"/>
      <c r="E224" s="67"/>
      <c r="F224" s="67"/>
      <c r="H224" s="67"/>
      <c r="I224" s="68"/>
      <c r="J224" s="68"/>
      <c r="K224" s="68"/>
      <c r="M224" s="68"/>
      <c r="P224" s="69"/>
      <c r="Q224" s="69"/>
      <c r="R224" s="69"/>
      <c r="Z224" s="70"/>
    </row>
    <row r="225" spans="2:26" x14ac:dyDescent="0.2">
      <c r="B225" s="66"/>
      <c r="C225" s="67"/>
      <c r="D225" s="67"/>
      <c r="E225" s="67"/>
      <c r="F225" s="67"/>
      <c r="H225" s="67"/>
      <c r="I225" s="68"/>
      <c r="J225" s="68"/>
      <c r="K225" s="68"/>
      <c r="M225" s="68"/>
      <c r="P225" s="69"/>
      <c r="Q225" s="69"/>
      <c r="R225" s="69"/>
      <c r="Z225" s="70"/>
    </row>
    <row r="226" spans="2:26" x14ac:dyDescent="0.2">
      <c r="B226" s="66"/>
      <c r="C226" s="67"/>
      <c r="D226" s="67"/>
      <c r="E226" s="67"/>
      <c r="F226" s="67"/>
      <c r="H226" s="67"/>
      <c r="I226" s="68"/>
      <c r="J226" s="68"/>
      <c r="K226" s="68"/>
      <c r="M226" s="68"/>
      <c r="P226" s="69"/>
      <c r="Q226" s="69"/>
      <c r="R226" s="69"/>
      <c r="Z226" s="70"/>
    </row>
    <row r="227" spans="2:26" x14ac:dyDescent="0.2">
      <c r="B227" s="66"/>
      <c r="C227" s="67"/>
      <c r="D227" s="67"/>
      <c r="E227" s="67"/>
      <c r="F227" s="67"/>
      <c r="H227" s="67"/>
      <c r="I227" s="68"/>
      <c r="J227" s="68"/>
      <c r="K227" s="68"/>
      <c r="M227" s="68"/>
      <c r="P227" s="69"/>
      <c r="Q227" s="69"/>
      <c r="R227" s="69"/>
      <c r="Z227" s="70"/>
    </row>
    <row r="228" spans="2:26" x14ac:dyDescent="0.2">
      <c r="B228" s="66"/>
      <c r="C228" s="67"/>
      <c r="D228" s="67"/>
      <c r="E228" s="67"/>
      <c r="F228" s="67"/>
      <c r="H228" s="67"/>
      <c r="I228" s="68"/>
      <c r="J228" s="68"/>
      <c r="K228" s="68"/>
      <c r="M228" s="68"/>
      <c r="P228" s="69"/>
      <c r="Q228" s="69"/>
      <c r="R228" s="69"/>
      <c r="Z228" s="70"/>
    </row>
    <row r="229" spans="2:26" x14ac:dyDescent="0.2">
      <c r="B229" s="66"/>
      <c r="C229" s="67"/>
      <c r="D229" s="67"/>
      <c r="E229" s="67"/>
      <c r="F229" s="67"/>
      <c r="H229" s="67"/>
      <c r="I229" s="68"/>
      <c r="J229" s="68"/>
      <c r="K229" s="68"/>
      <c r="M229" s="68"/>
      <c r="P229" s="69"/>
      <c r="Q229" s="69"/>
      <c r="R229" s="69"/>
      <c r="Z229" s="70"/>
    </row>
    <row r="230" spans="2:26" x14ac:dyDescent="0.2">
      <c r="B230" s="66"/>
      <c r="C230" s="67"/>
      <c r="D230" s="67"/>
      <c r="E230" s="67"/>
      <c r="F230" s="67"/>
      <c r="H230" s="67"/>
      <c r="I230" s="68"/>
      <c r="J230" s="68"/>
      <c r="K230" s="68"/>
      <c r="M230" s="68"/>
      <c r="P230" s="69"/>
      <c r="Q230" s="69"/>
      <c r="R230" s="69"/>
      <c r="Z230" s="70"/>
    </row>
    <row r="231" spans="2:26" x14ac:dyDescent="0.2">
      <c r="B231" s="66"/>
      <c r="C231" s="67"/>
      <c r="D231" s="67"/>
      <c r="E231" s="67"/>
      <c r="F231" s="67"/>
      <c r="H231" s="67"/>
      <c r="I231" s="68"/>
      <c r="J231" s="68"/>
      <c r="K231" s="68"/>
      <c r="M231" s="68"/>
      <c r="P231" s="69"/>
      <c r="Q231" s="69"/>
      <c r="R231" s="69"/>
      <c r="Z231" s="70"/>
    </row>
    <row r="232" spans="2:26" x14ac:dyDescent="0.2">
      <c r="B232" s="66"/>
      <c r="C232" s="67"/>
      <c r="D232" s="67"/>
      <c r="E232" s="67"/>
      <c r="F232" s="67"/>
      <c r="H232" s="67"/>
      <c r="I232" s="68"/>
      <c r="J232" s="68"/>
      <c r="K232" s="68"/>
      <c r="M232" s="68"/>
      <c r="P232" s="69"/>
      <c r="Q232" s="69"/>
      <c r="R232" s="69"/>
      <c r="Z232" s="70"/>
    </row>
    <row r="233" spans="2:26" x14ac:dyDescent="0.2">
      <c r="B233" s="66"/>
      <c r="C233" s="67"/>
      <c r="D233" s="67"/>
      <c r="E233" s="67"/>
      <c r="F233" s="67"/>
      <c r="H233" s="67"/>
      <c r="I233" s="68"/>
      <c r="J233" s="68"/>
      <c r="K233" s="68"/>
      <c r="M233" s="68"/>
      <c r="P233" s="69"/>
      <c r="Q233" s="69"/>
      <c r="R233" s="69"/>
      <c r="Z233" s="70"/>
    </row>
    <row r="234" spans="2:26" x14ac:dyDescent="0.2">
      <c r="B234" s="66"/>
      <c r="C234" s="67"/>
      <c r="D234" s="67"/>
      <c r="E234" s="67"/>
      <c r="F234" s="67"/>
      <c r="H234" s="67"/>
      <c r="I234" s="68"/>
      <c r="J234" s="68"/>
      <c r="K234" s="68"/>
      <c r="M234" s="68"/>
      <c r="P234" s="69"/>
      <c r="Q234" s="69"/>
      <c r="R234" s="69"/>
      <c r="Z234" s="70"/>
    </row>
    <row r="235" spans="2:26" x14ac:dyDescent="0.2">
      <c r="B235" s="66"/>
      <c r="C235" s="67"/>
      <c r="D235" s="67"/>
      <c r="E235" s="67"/>
      <c r="F235" s="67"/>
      <c r="H235" s="67"/>
      <c r="I235" s="68"/>
      <c r="J235" s="68"/>
      <c r="K235" s="68"/>
      <c r="M235" s="68"/>
      <c r="P235" s="69"/>
      <c r="Q235" s="69"/>
      <c r="R235" s="69"/>
      <c r="Z235" s="70"/>
    </row>
    <row r="236" spans="2:26" x14ac:dyDescent="0.2">
      <c r="B236" s="66"/>
      <c r="C236" s="67"/>
      <c r="D236" s="67"/>
      <c r="E236" s="67"/>
      <c r="F236" s="67"/>
      <c r="H236" s="67"/>
      <c r="I236" s="68"/>
      <c r="J236" s="68"/>
      <c r="K236" s="68"/>
      <c r="M236" s="68"/>
      <c r="P236" s="69"/>
      <c r="Q236" s="69"/>
      <c r="R236" s="69"/>
      <c r="Z236" s="70"/>
    </row>
    <row r="237" spans="2:26" x14ac:dyDescent="0.2">
      <c r="B237" s="66"/>
      <c r="C237" s="67"/>
      <c r="D237" s="67"/>
      <c r="E237" s="67"/>
      <c r="F237" s="67"/>
      <c r="H237" s="67"/>
      <c r="I237" s="68"/>
      <c r="J237" s="68"/>
      <c r="K237" s="68"/>
      <c r="M237" s="68"/>
      <c r="P237" s="69"/>
      <c r="Q237" s="69"/>
      <c r="R237" s="69"/>
      <c r="Z237" s="70"/>
    </row>
    <row r="238" spans="2:26" x14ac:dyDescent="0.2">
      <c r="B238" s="66"/>
      <c r="C238" s="67"/>
      <c r="D238" s="67"/>
      <c r="E238" s="67"/>
      <c r="F238" s="67"/>
      <c r="H238" s="67"/>
      <c r="I238" s="68"/>
      <c r="J238" s="68"/>
      <c r="K238" s="68"/>
      <c r="M238" s="68"/>
      <c r="P238" s="69"/>
      <c r="Q238" s="69"/>
      <c r="R238" s="69"/>
      <c r="Z238" s="70"/>
    </row>
    <row r="239" spans="2:26" x14ac:dyDescent="0.2">
      <c r="C239" s="125"/>
      <c r="D239" s="125"/>
      <c r="E239" s="125"/>
      <c r="F239" s="125"/>
      <c r="H239" s="125"/>
    </row>
    <row r="240" spans="2:26" x14ac:dyDescent="0.2">
      <c r="C240" s="125"/>
      <c r="D240" s="125"/>
      <c r="E240" s="125"/>
      <c r="F240" s="125"/>
      <c r="H240" s="125"/>
    </row>
    <row r="241" spans="3:8" x14ac:dyDescent="0.2">
      <c r="C241" s="125"/>
      <c r="D241" s="125"/>
      <c r="E241" s="125"/>
      <c r="F241" s="125"/>
      <c r="H241" s="125"/>
    </row>
    <row r="242" spans="3:8" x14ac:dyDescent="0.2">
      <c r="C242" s="125"/>
      <c r="D242" s="125"/>
      <c r="E242" s="125"/>
      <c r="F242" s="125"/>
      <c r="H242" s="125"/>
    </row>
    <row r="243" spans="3:8" x14ac:dyDescent="0.2">
      <c r="C243" s="125"/>
      <c r="D243" s="125"/>
      <c r="E243" s="125"/>
      <c r="F243" s="125"/>
      <c r="H243" s="125"/>
    </row>
    <row r="244" spans="3:8" x14ac:dyDescent="0.2">
      <c r="C244" s="125"/>
      <c r="D244" s="125"/>
      <c r="E244" s="125"/>
      <c r="F244" s="125"/>
      <c r="H244" s="125"/>
    </row>
    <row r="245" spans="3:8" x14ac:dyDescent="0.2">
      <c r="C245" s="125"/>
      <c r="D245" s="125"/>
      <c r="E245" s="125"/>
      <c r="F245" s="125"/>
      <c r="H245" s="125"/>
    </row>
    <row r="246" spans="3:8" x14ac:dyDescent="0.2">
      <c r="C246" s="125"/>
      <c r="D246" s="125"/>
      <c r="E246" s="125"/>
      <c r="F246" s="125"/>
      <c r="H246" s="125"/>
    </row>
    <row r="247" spans="3:8" x14ac:dyDescent="0.2">
      <c r="C247" s="125"/>
      <c r="D247" s="125"/>
      <c r="E247" s="125"/>
      <c r="F247" s="125"/>
      <c r="H247" s="125"/>
    </row>
    <row r="248" spans="3:8" x14ac:dyDescent="0.2">
      <c r="C248" s="125"/>
      <c r="D248" s="125"/>
      <c r="E248" s="125"/>
      <c r="F248" s="125"/>
      <c r="H248" s="125"/>
    </row>
    <row r="249" spans="3:8" x14ac:dyDescent="0.2">
      <c r="C249" s="125"/>
      <c r="D249" s="125"/>
      <c r="E249" s="125"/>
      <c r="F249" s="125"/>
      <c r="H249" s="125"/>
    </row>
    <row r="250" spans="3:8" x14ac:dyDescent="0.2">
      <c r="C250" s="125"/>
      <c r="D250" s="125"/>
      <c r="E250" s="125"/>
      <c r="F250" s="125"/>
      <c r="H250" s="125"/>
    </row>
    <row r="251" spans="3:8" x14ac:dyDescent="0.2">
      <c r="C251" s="125"/>
      <c r="D251" s="125"/>
      <c r="E251" s="125"/>
      <c r="F251" s="125"/>
      <c r="H251" s="125"/>
    </row>
    <row r="252" spans="3:8" x14ac:dyDescent="0.2">
      <c r="C252" s="125"/>
      <c r="D252" s="125"/>
      <c r="E252" s="125"/>
      <c r="F252" s="125"/>
      <c r="H252" s="125"/>
    </row>
    <row r="253" spans="3:8" x14ac:dyDescent="0.2">
      <c r="C253" s="125"/>
      <c r="D253" s="125"/>
      <c r="E253" s="125"/>
      <c r="F253" s="125"/>
      <c r="H253" s="125"/>
    </row>
    <row r="254" spans="3:8" x14ac:dyDescent="0.2">
      <c r="C254" s="125"/>
      <c r="D254" s="125"/>
      <c r="E254" s="125"/>
      <c r="F254" s="125"/>
      <c r="H254" s="125"/>
    </row>
    <row r="255" spans="3:8" x14ac:dyDescent="0.2">
      <c r="C255" s="125"/>
      <c r="D255" s="125"/>
      <c r="E255" s="125"/>
      <c r="F255" s="125"/>
      <c r="H255" s="125"/>
    </row>
    <row r="256" spans="3:8" x14ac:dyDescent="0.2">
      <c r="C256" s="125"/>
      <c r="D256" s="125"/>
      <c r="E256" s="125"/>
      <c r="F256" s="125"/>
      <c r="H256" s="125"/>
    </row>
    <row r="257" spans="3:8" x14ac:dyDescent="0.2">
      <c r="C257" s="125"/>
      <c r="D257" s="125"/>
      <c r="E257" s="125"/>
      <c r="F257" s="125"/>
      <c r="H257" s="125"/>
    </row>
    <row r="258" spans="3:8" x14ac:dyDescent="0.2">
      <c r="C258" s="125"/>
      <c r="D258" s="125"/>
      <c r="E258" s="125"/>
      <c r="F258" s="125"/>
      <c r="H258" s="125"/>
    </row>
    <row r="259" spans="3:8" x14ac:dyDescent="0.2">
      <c r="C259" s="125"/>
      <c r="D259" s="125"/>
      <c r="E259" s="125"/>
      <c r="F259" s="125"/>
      <c r="H259" s="125"/>
    </row>
    <row r="260" spans="3:8" x14ac:dyDescent="0.2">
      <c r="C260" s="125"/>
      <c r="D260" s="125"/>
      <c r="E260" s="125"/>
      <c r="F260" s="125"/>
      <c r="H260" s="125"/>
    </row>
    <row r="261" spans="3:8" x14ac:dyDescent="0.2">
      <c r="C261" s="125"/>
      <c r="D261" s="125"/>
      <c r="E261" s="125"/>
      <c r="F261" s="125"/>
      <c r="H261" s="125"/>
    </row>
    <row r="262" spans="3:8" x14ac:dyDescent="0.2">
      <c r="C262" s="125"/>
      <c r="D262" s="125"/>
      <c r="E262" s="125"/>
      <c r="F262" s="125"/>
      <c r="H262" s="125"/>
    </row>
    <row r="263" spans="3:8" x14ac:dyDescent="0.2">
      <c r="C263" s="125"/>
      <c r="D263" s="125"/>
      <c r="E263" s="125"/>
      <c r="F263" s="125"/>
      <c r="H263" s="125"/>
    </row>
    <row r="264" spans="3:8" x14ac:dyDescent="0.2">
      <c r="C264" s="125"/>
      <c r="D264" s="125"/>
      <c r="E264" s="125"/>
      <c r="F264" s="125"/>
      <c r="H264" s="125"/>
    </row>
    <row r="265" spans="3:8" x14ac:dyDescent="0.2">
      <c r="C265" s="125"/>
      <c r="D265" s="125"/>
      <c r="E265" s="125"/>
      <c r="F265" s="125"/>
      <c r="H265" s="125"/>
    </row>
    <row r="266" spans="3:8" x14ac:dyDescent="0.2">
      <c r="C266" s="125"/>
      <c r="D266" s="125"/>
      <c r="E266" s="125"/>
      <c r="F266" s="125"/>
      <c r="H266" s="125"/>
    </row>
    <row r="267" spans="3:8" x14ac:dyDescent="0.2">
      <c r="C267" s="125"/>
      <c r="D267" s="125"/>
      <c r="E267" s="125"/>
      <c r="F267" s="125"/>
      <c r="H267" s="125"/>
    </row>
    <row r="268" spans="3:8" x14ac:dyDescent="0.2">
      <c r="C268" s="125"/>
      <c r="D268" s="125"/>
      <c r="E268" s="125"/>
      <c r="F268" s="125"/>
      <c r="H268" s="125"/>
    </row>
    <row r="269" spans="3:8" x14ac:dyDescent="0.2">
      <c r="C269" s="125"/>
      <c r="D269" s="125"/>
      <c r="E269" s="125"/>
      <c r="F269" s="125"/>
      <c r="H269" s="125"/>
    </row>
    <row r="270" spans="3:8" x14ac:dyDescent="0.2">
      <c r="C270" s="125"/>
      <c r="D270" s="125"/>
      <c r="E270" s="125"/>
      <c r="F270" s="125"/>
      <c r="H270" s="125"/>
    </row>
    <row r="271" spans="3:8" x14ac:dyDescent="0.2">
      <c r="C271" s="125"/>
      <c r="D271" s="125"/>
      <c r="E271" s="125"/>
      <c r="F271" s="125"/>
      <c r="H271" s="125"/>
    </row>
    <row r="272" spans="3:8" x14ac:dyDescent="0.2">
      <c r="C272" s="125"/>
      <c r="D272" s="125"/>
      <c r="E272" s="125"/>
      <c r="F272" s="125"/>
      <c r="H272" s="125"/>
    </row>
    <row r="273" spans="2:26" x14ac:dyDescent="0.2">
      <c r="C273" s="125"/>
      <c r="D273" s="125"/>
      <c r="E273" s="125"/>
      <c r="F273" s="125"/>
      <c r="H273" s="125"/>
    </row>
    <row r="274" spans="2:26" x14ac:dyDescent="0.2">
      <c r="B274" s="71"/>
      <c r="C274" s="67"/>
      <c r="D274" s="67"/>
      <c r="E274" s="67"/>
      <c r="F274" s="67"/>
      <c r="H274" s="67"/>
      <c r="I274" s="72"/>
      <c r="J274" s="72"/>
      <c r="K274" s="72"/>
      <c r="M274" s="72"/>
      <c r="P274" s="73"/>
      <c r="Q274" s="73"/>
      <c r="R274" s="73"/>
      <c r="Z274" s="74"/>
    </row>
    <row r="275" spans="2:26" x14ac:dyDescent="0.2">
      <c r="B275" s="71"/>
      <c r="C275" s="67"/>
      <c r="D275" s="67"/>
      <c r="E275" s="67"/>
      <c r="F275" s="67"/>
      <c r="H275" s="67"/>
      <c r="I275" s="72"/>
      <c r="J275" s="72"/>
      <c r="K275" s="72"/>
      <c r="M275" s="72"/>
      <c r="P275" s="73"/>
      <c r="Q275" s="73"/>
      <c r="R275" s="73"/>
      <c r="Z275" s="74"/>
    </row>
    <row r="276" spans="2:26" x14ac:dyDescent="0.2">
      <c r="B276" s="71"/>
      <c r="C276" s="67"/>
      <c r="D276" s="67"/>
      <c r="E276" s="67"/>
      <c r="F276" s="67"/>
      <c r="H276" s="67"/>
      <c r="I276" s="72"/>
      <c r="J276" s="72"/>
      <c r="K276" s="72"/>
      <c r="M276" s="72"/>
      <c r="P276" s="73"/>
      <c r="Q276" s="73"/>
      <c r="R276" s="73"/>
      <c r="Z276" s="74"/>
    </row>
    <row r="277" spans="2:26" x14ac:dyDescent="0.2">
      <c r="B277" s="71"/>
      <c r="C277" s="67"/>
      <c r="D277" s="67"/>
      <c r="E277" s="67"/>
      <c r="F277" s="67"/>
      <c r="H277" s="67"/>
      <c r="I277" s="72"/>
      <c r="J277" s="72"/>
      <c r="K277" s="72"/>
      <c r="M277" s="72"/>
      <c r="P277" s="73"/>
      <c r="Q277" s="73"/>
      <c r="R277" s="73"/>
      <c r="Z277" s="74"/>
    </row>
    <row r="278" spans="2:26" x14ac:dyDescent="0.2">
      <c r="B278" s="71"/>
      <c r="C278" s="67"/>
      <c r="D278" s="67"/>
      <c r="E278" s="67"/>
      <c r="F278" s="67"/>
      <c r="H278" s="67"/>
      <c r="I278" s="72"/>
      <c r="J278" s="72"/>
      <c r="K278" s="72"/>
      <c r="M278" s="72"/>
      <c r="P278" s="73"/>
      <c r="Q278" s="73"/>
      <c r="R278" s="73"/>
      <c r="Z278" s="74"/>
    </row>
    <row r="279" spans="2:26" x14ac:dyDescent="0.2">
      <c r="B279" s="71"/>
      <c r="C279" s="67"/>
      <c r="D279" s="67"/>
      <c r="E279" s="67"/>
      <c r="F279" s="67"/>
      <c r="H279" s="67"/>
      <c r="I279" s="72"/>
      <c r="J279" s="72"/>
      <c r="K279" s="72"/>
      <c r="M279" s="72"/>
      <c r="P279" s="73"/>
      <c r="Q279" s="73"/>
      <c r="R279" s="73"/>
      <c r="Z279" s="74"/>
    </row>
    <row r="280" spans="2:26" x14ac:dyDescent="0.2">
      <c r="B280" s="71"/>
      <c r="C280" s="67"/>
      <c r="D280" s="67"/>
      <c r="E280" s="67"/>
      <c r="F280" s="67"/>
      <c r="H280" s="67"/>
      <c r="I280" s="72"/>
      <c r="J280" s="72"/>
      <c r="K280" s="72"/>
      <c r="M280" s="72"/>
      <c r="P280" s="73"/>
      <c r="Q280" s="73"/>
      <c r="R280" s="73"/>
      <c r="Z280" s="74"/>
    </row>
    <row r="281" spans="2:26" x14ac:dyDescent="0.2">
      <c r="B281" s="71"/>
      <c r="C281" s="67"/>
      <c r="D281" s="67"/>
      <c r="E281" s="67"/>
      <c r="F281" s="67"/>
      <c r="H281" s="67"/>
      <c r="I281" s="72"/>
      <c r="J281" s="72"/>
      <c r="K281" s="72"/>
      <c r="M281" s="72"/>
      <c r="P281" s="73"/>
      <c r="Q281" s="73"/>
      <c r="R281" s="73"/>
      <c r="Z281" s="74"/>
    </row>
    <row r="282" spans="2:26" x14ac:dyDescent="0.2">
      <c r="B282" s="71"/>
      <c r="C282" s="67"/>
      <c r="D282" s="67"/>
      <c r="E282" s="67"/>
      <c r="F282" s="67"/>
      <c r="H282" s="67"/>
      <c r="I282" s="72"/>
      <c r="J282" s="72"/>
      <c r="K282" s="72"/>
      <c r="M282" s="72"/>
      <c r="P282" s="73"/>
      <c r="Q282" s="73"/>
      <c r="R282" s="73"/>
      <c r="Z282" s="74"/>
    </row>
    <row r="283" spans="2:26" x14ac:dyDescent="0.2">
      <c r="B283" s="71"/>
      <c r="C283" s="67"/>
      <c r="D283" s="67"/>
      <c r="E283" s="67"/>
      <c r="F283" s="67"/>
      <c r="H283" s="67"/>
      <c r="I283" s="72"/>
      <c r="J283" s="72"/>
      <c r="K283" s="72"/>
      <c r="M283" s="72"/>
      <c r="P283" s="73"/>
      <c r="Q283" s="73"/>
      <c r="R283" s="73"/>
      <c r="Z283" s="74"/>
    </row>
    <row r="284" spans="2:26" x14ac:dyDescent="0.2">
      <c r="B284" s="71"/>
      <c r="C284" s="67"/>
      <c r="D284" s="67"/>
      <c r="E284" s="67"/>
      <c r="F284" s="67"/>
      <c r="H284" s="67"/>
      <c r="I284" s="72"/>
      <c r="J284" s="72"/>
      <c r="K284" s="72"/>
      <c r="M284" s="72"/>
      <c r="P284" s="73"/>
      <c r="Q284" s="73"/>
      <c r="R284" s="73"/>
      <c r="Z284" s="74"/>
    </row>
    <row r="285" spans="2:26" x14ac:dyDescent="0.2">
      <c r="B285" s="71"/>
      <c r="C285" s="67"/>
      <c r="D285" s="67"/>
      <c r="E285" s="67"/>
      <c r="F285" s="67"/>
      <c r="H285" s="67"/>
      <c r="I285" s="72"/>
      <c r="J285" s="72"/>
      <c r="K285" s="72"/>
      <c r="M285" s="72"/>
      <c r="P285" s="73"/>
      <c r="Q285" s="73"/>
      <c r="R285" s="73"/>
      <c r="Z285" s="74"/>
    </row>
    <row r="286" spans="2:26" x14ac:dyDescent="0.2">
      <c r="B286" s="71"/>
      <c r="C286" s="67"/>
      <c r="D286" s="67"/>
      <c r="E286" s="67"/>
      <c r="F286" s="67"/>
      <c r="H286" s="67"/>
      <c r="I286" s="72"/>
      <c r="J286" s="72"/>
      <c r="K286" s="72"/>
      <c r="M286" s="72"/>
      <c r="P286" s="73"/>
      <c r="Q286" s="73"/>
      <c r="R286" s="73"/>
      <c r="Z286" s="74"/>
    </row>
    <row r="287" spans="2:26" x14ac:dyDescent="0.2">
      <c r="B287" s="71"/>
      <c r="C287" s="67"/>
      <c r="D287" s="67"/>
      <c r="E287" s="67"/>
      <c r="F287" s="67"/>
      <c r="H287" s="67"/>
      <c r="I287" s="72"/>
      <c r="J287" s="72"/>
      <c r="K287" s="72"/>
      <c r="M287" s="72"/>
      <c r="P287" s="73"/>
      <c r="Q287" s="73"/>
      <c r="R287" s="73"/>
      <c r="Z287" s="74"/>
    </row>
    <row r="288" spans="2:26" x14ac:dyDescent="0.2">
      <c r="B288" s="71"/>
      <c r="C288" s="67"/>
      <c r="D288" s="67"/>
      <c r="E288" s="67"/>
      <c r="F288" s="67"/>
      <c r="H288" s="67"/>
      <c r="I288" s="72"/>
      <c r="J288" s="72"/>
      <c r="K288" s="72"/>
      <c r="M288" s="72"/>
      <c r="P288" s="73"/>
      <c r="Q288" s="73"/>
      <c r="R288" s="73"/>
      <c r="Z288" s="74"/>
    </row>
    <row r="289" spans="2:26" x14ac:dyDescent="0.2">
      <c r="B289" s="71"/>
      <c r="C289" s="67"/>
      <c r="D289" s="67"/>
      <c r="E289" s="67"/>
      <c r="F289" s="67"/>
      <c r="H289" s="67"/>
      <c r="I289" s="72"/>
      <c r="J289" s="72"/>
      <c r="K289" s="72"/>
      <c r="M289" s="72"/>
      <c r="P289" s="73"/>
      <c r="Q289" s="73"/>
      <c r="R289" s="73"/>
      <c r="Z289" s="74"/>
    </row>
    <row r="290" spans="2:26" x14ac:dyDescent="0.2">
      <c r="B290" s="71"/>
      <c r="C290" s="67"/>
      <c r="D290" s="67"/>
      <c r="E290" s="67"/>
      <c r="F290" s="67"/>
      <c r="H290" s="67"/>
      <c r="I290" s="72"/>
      <c r="J290" s="72"/>
      <c r="K290" s="72"/>
      <c r="M290" s="72"/>
      <c r="P290" s="73"/>
      <c r="Q290" s="73"/>
      <c r="R290" s="73"/>
      <c r="Z290" s="74"/>
    </row>
    <row r="291" spans="2:26" x14ac:dyDescent="0.2">
      <c r="B291" s="71"/>
      <c r="C291" s="67"/>
      <c r="D291" s="67"/>
      <c r="E291" s="67"/>
      <c r="F291" s="67"/>
      <c r="H291" s="67"/>
      <c r="I291" s="72"/>
      <c r="J291" s="72"/>
      <c r="K291" s="72"/>
      <c r="M291" s="72"/>
      <c r="P291" s="73"/>
      <c r="Q291" s="73"/>
      <c r="R291" s="73"/>
      <c r="Z291" s="74"/>
    </row>
    <row r="292" spans="2:26" x14ac:dyDescent="0.2">
      <c r="B292" s="71"/>
      <c r="C292" s="67"/>
      <c r="D292" s="67"/>
      <c r="E292" s="67"/>
      <c r="F292" s="67"/>
      <c r="H292" s="67"/>
      <c r="I292" s="72"/>
      <c r="J292" s="72"/>
      <c r="K292" s="72"/>
      <c r="M292" s="72"/>
      <c r="P292" s="73"/>
      <c r="Q292" s="73"/>
      <c r="R292" s="73"/>
      <c r="Z292" s="74"/>
    </row>
    <row r="293" spans="2:26" x14ac:dyDescent="0.2">
      <c r="B293" s="71"/>
      <c r="C293" s="67"/>
      <c r="D293" s="67"/>
      <c r="E293" s="67"/>
      <c r="F293" s="67"/>
      <c r="H293" s="67"/>
      <c r="I293" s="72"/>
      <c r="J293" s="72"/>
      <c r="K293" s="72"/>
      <c r="M293" s="72"/>
      <c r="P293" s="73"/>
      <c r="Q293" s="73"/>
      <c r="R293" s="73"/>
      <c r="Z293" s="74"/>
    </row>
    <row r="294" spans="2:26" x14ac:dyDescent="0.2">
      <c r="B294" s="71"/>
      <c r="C294" s="67"/>
      <c r="D294" s="67"/>
      <c r="E294" s="67"/>
      <c r="F294" s="67"/>
      <c r="H294" s="67"/>
      <c r="I294" s="72"/>
      <c r="J294" s="72"/>
      <c r="K294" s="72"/>
      <c r="M294" s="72"/>
      <c r="P294" s="73"/>
      <c r="Q294" s="73"/>
      <c r="R294" s="73"/>
      <c r="Z294" s="74"/>
    </row>
    <row r="295" spans="2:26" x14ac:dyDescent="0.2">
      <c r="B295" s="71"/>
      <c r="C295" s="67"/>
      <c r="D295" s="67"/>
      <c r="E295" s="67"/>
      <c r="F295" s="67"/>
      <c r="H295" s="67"/>
      <c r="I295" s="72"/>
      <c r="J295" s="72"/>
      <c r="K295" s="72"/>
      <c r="M295" s="72"/>
      <c r="P295" s="73"/>
      <c r="Q295" s="73"/>
      <c r="R295" s="73"/>
      <c r="Z295" s="74"/>
    </row>
    <row r="296" spans="2:26" x14ac:dyDescent="0.2">
      <c r="B296" s="71"/>
      <c r="C296" s="67"/>
      <c r="D296" s="67"/>
      <c r="E296" s="67"/>
      <c r="F296" s="67"/>
      <c r="H296" s="67"/>
      <c r="I296" s="72"/>
      <c r="J296" s="72"/>
      <c r="K296" s="72"/>
      <c r="M296" s="72"/>
      <c r="P296" s="73"/>
      <c r="Q296" s="73"/>
      <c r="R296" s="73"/>
      <c r="Z296" s="74"/>
    </row>
    <row r="297" spans="2:26" x14ac:dyDescent="0.2">
      <c r="B297" s="71"/>
      <c r="C297" s="67"/>
      <c r="D297" s="67"/>
      <c r="E297" s="67"/>
      <c r="F297" s="67"/>
      <c r="H297" s="67"/>
      <c r="I297" s="72"/>
      <c r="J297" s="72"/>
      <c r="K297" s="72"/>
      <c r="M297" s="72"/>
      <c r="P297" s="73"/>
      <c r="Q297" s="73"/>
      <c r="R297" s="73"/>
      <c r="Z297" s="74"/>
    </row>
    <row r="298" spans="2:26" x14ac:dyDescent="0.2">
      <c r="B298" s="124"/>
      <c r="C298" s="125"/>
      <c r="D298" s="125"/>
      <c r="E298" s="125"/>
      <c r="F298" s="125"/>
      <c r="H298" s="125"/>
      <c r="I298" s="64"/>
      <c r="J298" s="64"/>
      <c r="K298" s="64"/>
      <c r="M298" s="64"/>
      <c r="P298" s="126"/>
      <c r="Q298" s="126"/>
      <c r="R298" s="126"/>
      <c r="Z298" s="127"/>
    </row>
    <row r="299" spans="2:26" x14ac:dyDescent="0.2">
      <c r="B299" s="124"/>
      <c r="C299" s="125"/>
      <c r="D299" s="125"/>
      <c r="E299" s="125"/>
      <c r="F299" s="125"/>
      <c r="H299" s="125"/>
      <c r="I299" s="64"/>
      <c r="J299" s="64"/>
      <c r="K299" s="64"/>
      <c r="M299" s="64"/>
      <c r="P299" s="126"/>
      <c r="Q299" s="126"/>
      <c r="R299" s="126"/>
      <c r="Z299" s="127"/>
    </row>
    <row r="300" spans="2:26" x14ac:dyDescent="0.2">
      <c r="B300" s="124"/>
      <c r="C300" s="125"/>
      <c r="D300" s="125"/>
      <c r="E300" s="125"/>
      <c r="F300" s="125"/>
      <c r="H300" s="125"/>
      <c r="I300" s="64"/>
      <c r="J300" s="64"/>
      <c r="K300" s="64"/>
      <c r="M300" s="64"/>
      <c r="P300" s="126"/>
      <c r="Q300" s="126"/>
      <c r="R300" s="126"/>
      <c r="Z300" s="127"/>
    </row>
    <row r="301" spans="2:26" x14ac:dyDescent="0.2">
      <c r="B301" s="124"/>
      <c r="C301" s="125"/>
      <c r="D301" s="125"/>
      <c r="E301" s="125"/>
      <c r="F301" s="125"/>
      <c r="H301" s="125"/>
      <c r="I301" s="64"/>
      <c r="J301" s="64"/>
      <c r="K301" s="64"/>
      <c r="M301" s="64"/>
      <c r="P301" s="126"/>
      <c r="Q301" s="126"/>
      <c r="R301" s="126"/>
      <c r="Z301" s="127"/>
    </row>
    <row r="302" spans="2:26" x14ac:dyDescent="0.2">
      <c r="B302" s="124"/>
      <c r="C302" s="125"/>
      <c r="D302" s="125"/>
      <c r="E302" s="125"/>
      <c r="F302" s="125"/>
      <c r="H302" s="125"/>
      <c r="I302" s="64"/>
      <c r="J302" s="64"/>
      <c r="K302" s="64"/>
      <c r="M302" s="64"/>
      <c r="P302" s="126"/>
      <c r="Q302" s="126"/>
      <c r="R302" s="126"/>
      <c r="Z302" s="127"/>
    </row>
    <row r="303" spans="2:26" x14ac:dyDescent="0.2">
      <c r="B303" s="124"/>
      <c r="C303" s="125"/>
      <c r="D303" s="125"/>
      <c r="E303" s="125"/>
      <c r="F303" s="125"/>
      <c r="H303" s="125"/>
      <c r="I303" s="64"/>
      <c r="J303" s="64"/>
      <c r="K303" s="64"/>
      <c r="M303" s="64"/>
      <c r="P303" s="126"/>
      <c r="Q303" s="126"/>
      <c r="R303" s="126"/>
      <c r="Z303" s="127"/>
    </row>
    <row r="304" spans="2:26" x14ac:dyDescent="0.2">
      <c r="B304" s="124"/>
      <c r="C304" s="125"/>
      <c r="D304" s="125"/>
      <c r="E304" s="125"/>
      <c r="F304" s="125"/>
      <c r="H304" s="125"/>
      <c r="I304" s="64"/>
      <c r="J304" s="64"/>
      <c r="K304" s="64"/>
      <c r="M304" s="64"/>
      <c r="P304" s="126"/>
      <c r="Q304" s="126"/>
      <c r="R304" s="126"/>
      <c r="Z304" s="127"/>
    </row>
    <row r="305" spans="2:26" x14ac:dyDescent="0.2">
      <c r="B305" s="124"/>
      <c r="C305" s="125"/>
      <c r="D305" s="125"/>
      <c r="E305" s="125"/>
      <c r="F305" s="125"/>
      <c r="H305" s="125"/>
      <c r="I305" s="64"/>
      <c r="J305" s="64"/>
      <c r="K305" s="64"/>
      <c r="M305" s="64"/>
      <c r="P305" s="126"/>
      <c r="Q305" s="126"/>
      <c r="R305" s="126"/>
      <c r="Z305" s="127"/>
    </row>
    <row r="306" spans="2:26" x14ac:dyDescent="0.2">
      <c r="B306" s="124"/>
      <c r="C306" s="125"/>
      <c r="D306" s="125"/>
      <c r="E306" s="125"/>
      <c r="F306" s="125"/>
      <c r="H306" s="125"/>
      <c r="I306" s="64"/>
      <c r="J306" s="64"/>
      <c r="K306" s="64"/>
      <c r="M306" s="64"/>
      <c r="P306" s="126"/>
      <c r="Q306" s="126"/>
      <c r="R306" s="126"/>
      <c r="Z306" s="127"/>
    </row>
    <row r="307" spans="2:26" x14ac:dyDescent="0.2">
      <c r="B307" s="124"/>
      <c r="C307" s="125"/>
      <c r="D307" s="125"/>
      <c r="E307" s="125"/>
      <c r="F307" s="125"/>
      <c r="H307" s="125"/>
      <c r="I307" s="64"/>
      <c r="J307" s="64"/>
      <c r="K307" s="64"/>
      <c r="M307" s="64"/>
      <c r="P307" s="126"/>
      <c r="Q307" s="126"/>
      <c r="R307" s="126"/>
      <c r="Z307" s="127"/>
    </row>
    <row r="308" spans="2:26" x14ac:dyDescent="0.2">
      <c r="B308" s="124"/>
      <c r="C308" s="125"/>
      <c r="D308" s="125"/>
      <c r="E308" s="125"/>
      <c r="F308" s="125"/>
      <c r="H308" s="125"/>
      <c r="I308" s="64"/>
      <c r="J308" s="64"/>
      <c r="K308" s="64"/>
      <c r="M308" s="64"/>
      <c r="P308" s="126"/>
      <c r="Q308" s="126"/>
      <c r="R308" s="126"/>
      <c r="Z308" s="127"/>
    </row>
    <row r="309" spans="2:26" x14ac:dyDescent="0.2">
      <c r="B309" s="124"/>
      <c r="C309" s="125"/>
      <c r="D309" s="125"/>
      <c r="E309" s="125"/>
      <c r="F309" s="125"/>
      <c r="H309" s="125"/>
      <c r="I309" s="64"/>
      <c r="J309" s="64"/>
      <c r="K309" s="64"/>
      <c r="M309" s="64"/>
      <c r="P309" s="126"/>
      <c r="Q309" s="126"/>
      <c r="R309" s="126"/>
      <c r="Z309" s="127"/>
    </row>
    <row r="310" spans="2:26" x14ac:dyDescent="0.2">
      <c r="B310" s="124"/>
      <c r="C310" s="125"/>
      <c r="D310" s="125"/>
      <c r="E310" s="125"/>
      <c r="F310" s="125"/>
      <c r="H310" s="125"/>
      <c r="I310" s="64"/>
      <c r="J310" s="64"/>
      <c r="K310" s="64"/>
      <c r="M310" s="64"/>
      <c r="P310" s="126"/>
      <c r="Q310" s="126"/>
      <c r="R310" s="126"/>
      <c r="Z310" s="127"/>
    </row>
    <row r="311" spans="2:26" x14ac:dyDescent="0.2">
      <c r="B311" s="124"/>
      <c r="C311" s="125"/>
      <c r="D311" s="125"/>
      <c r="E311" s="125"/>
      <c r="F311" s="125"/>
      <c r="H311" s="125"/>
      <c r="I311" s="64"/>
      <c r="J311" s="64"/>
      <c r="K311" s="64"/>
      <c r="M311" s="64"/>
      <c r="P311" s="126"/>
      <c r="Q311" s="126"/>
      <c r="R311" s="126"/>
      <c r="Z311" s="127"/>
    </row>
    <row r="312" spans="2:26" x14ac:dyDescent="0.2">
      <c r="B312" s="124"/>
      <c r="C312" s="125"/>
      <c r="D312" s="125"/>
      <c r="E312" s="125"/>
      <c r="F312" s="125"/>
      <c r="H312" s="125"/>
      <c r="I312" s="64"/>
      <c r="J312" s="64"/>
      <c r="K312" s="64"/>
      <c r="M312" s="64"/>
      <c r="P312" s="126"/>
      <c r="Q312" s="126"/>
      <c r="R312" s="126"/>
      <c r="Z312" s="127"/>
    </row>
    <row r="313" spans="2:26" x14ac:dyDescent="0.2">
      <c r="B313" s="124"/>
      <c r="C313" s="125"/>
      <c r="D313" s="125"/>
      <c r="E313" s="125"/>
      <c r="F313" s="125"/>
      <c r="H313" s="125"/>
      <c r="I313" s="64"/>
      <c r="J313" s="64"/>
      <c r="K313" s="64"/>
      <c r="M313" s="64"/>
      <c r="P313" s="126"/>
      <c r="Q313" s="126"/>
      <c r="R313" s="126"/>
      <c r="Z313" s="127"/>
    </row>
    <row r="314" spans="2:26" x14ac:dyDescent="0.2">
      <c r="B314" s="124"/>
      <c r="C314" s="125"/>
      <c r="D314" s="125"/>
      <c r="E314" s="125"/>
      <c r="F314" s="125"/>
      <c r="H314" s="125"/>
      <c r="I314" s="64"/>
      <c r="J314" s="64"/>
      <c r="K314" s="64"/>
      <c r="M314" s="64"/>
      <c r="P314" s="126"/>
      <c r="Q314" s="126"/>
      <c r="R314" s="126"/>
      <c r="Z314" s="127"/>
    </row>
    <row r="315" spans="2:26" x14ac:dyDescent="0.2">
      <c r="B315" s="124"/>
      <c r="C315" s="125"/>
      <c r="D315" s="125"/>
      <c r="E315" s="125"/>
      <c r="F315" s="125"/>
      <c r="H315" s="125"/>
      <c r="I315" s="64"/>
      <c r="J315" s="64"/>
      <c r="K315" s="64"/>
      <c r="M315" s="64"/>
      <c r="P315" s="126"/>
      <c r="Q315" s="126"/>
      <c r="R315" s="126"/>
      <c r="Z315" s="127"/>
    </row>
    <row r="316" spans="2:26" x14ac:dyDescent="0.2">
      <c r="B316" s="124"/>
      <c r="C316" s="125"/>
      <c r="D316" s="125"/>
      <c r="E316" s="125"/>
      <c r="F316" s="125"/>
      <c r="H316" s="125"/>
      <c r="I316" s="64"/>
      <c r="J316" s="64"/>
      <c r="K316" s="64"/>
      <c r="M316" s="64"/>
      <c r="P316" s="126"/>
      <c r="Q316" s="126"/>
      <c r="R316" s="126"/>
      <c r="Z316" s="127"/>
    </row>
    <row r="317" spans="2:26" x14ac:dyDescent="0.2">
      <c r="B317" s="124"/>
      <c r="C317" s="125"/>
      <c r="D317" s="125"/>
      <c r="E317" s="125"/>
      <c r="F317" s="125"/>
      <c r="H317" s="125"/>
      <c r="I317" s="64"/>
      <c r="J317" s="64"/>
      <c r="K317" s="64"/>
      <c r="M317" s="64"/>
      <c r="P317" s="126"/>
      <c r="Q317" s="126"/>
      <c r="R317" s="126"/>
      <c r="Z317" s="127"/>
    </row>
    <row r="318" spans="2:26" x14ac:dyDescent="0.2">
      <c r="B318" s="124"/>
      <c r="C318" s="125"/>
      <c r="D318" s="125"/>
      <c r="E318" s="125"/>
      <c r="F318" s="125"/>
      <c r="H318" s="125"/>
      <c r="I318" s="64"/>
      <c r="J318" s="64"/>
      <c r="K318" s="64"/>
      <c r="M318" s="64"/>
      <c r="P318" s="126"/>
      <c r="Q318" s="126"/>
      <c r="R318" s="126"/>
      <c r="Z318" s="127"/>
    </row>
    <row r="319" spans="2:26" x14ac:dyDescent="0.2">
      <c r="B319" s="124"/>
      <c r="C319" s="125"/>
      <c r="D319" s="125"/>
      <c r="E319" s="125"/>
      <c r="F319" s="125"/>
      <c r="H319" s="125"/>
      <c r="I319" s="64"/>
      <c r="J319" s="64"/>
      <c r="K319" s="64"/>
      <c r="M319" s="64"/>
      <c r="P319" s="126"/>
      <c r="Q319" s="126"/>
      <c r="R319" s="126"/>
      <c r="Z319" s="127"/>
    </row>
    <row r="320" spans="2:26" x14ac:dyDescent="0.2">
      <c r="B320" s="124"/>
      <c r="C320" s="125"/>
      <c r="D320" s="125"/>
      <c r="E320" s="125"/>
      <c r="F320" s="125"/>
      <c r="H320" s="125"/>
      <c r="I320" s="64"/>
      <c r="J320" s="64"/>
      <c r="K320" s="64"/>
      <c r="M320" s="64"/>
      <c r="P320" s="126"/>
      <c r="Q320" s="126"/>
      <c r="R320" s="126"/>
      <c r="Z320" s="127"/>
    </row>
    <row r="321" spans="2:26" x14ac:dyDescent="0.2">
      <c r="B321" s="124"/>
      <c r="C321" s="125"/>
      <c r="D321" s="125"/>
      <c r="E321" s="125"/>
      <c r="F321" s="125"/>
      <c r="H321" s="125"/>
      <c r="I321" s="64"/>
      <c r="J321" s="64"/>
      <c r="K321" s="64"/>
      <c r="M321" s="64"/>
      <c r="P321" s="126"/>
      <c r="Q321" s="126"/>
      <c r="R321" s="126"/>
      <c r="Z321" s="127"/>
    </row>
    <row r="322" spans="2:26" x14ac:dyDescent="0.2">
      <c r="B322" s="124"/>
      <c r="C322" s="125"/>
      <c r="D322" s="125"/>
      <c r="E322" s="125"/>
      <c r="F322" s="125"/>
      <c r="H322" s="125"/>
      <c r="I322" s="64"/>
      <c r="J322" s="64"/>
      <c r="K322" s="64"/>
      <c r="M322" s="64"/>
      <c r="P322" s="126"/>
      <c r="Q322" s="126"/>
      <c r="R322" s="126"/>
      <c r="Z322" s="127"/>
    </row>
    <row r="323" spans="2:26" x14ac:dyDescent="0.2">
      <c r="B323" s="124"/>
      <c r="C323" s="125"/>
      <c r="D323" s="125"/>
      <c r="E323" s="125"/>
      <c r="F323" s="125"/>
      <c r="H323" s="125"/>
      <c r="I323" s="64"/>
      <c r="J323" s="64"/>
      <c r="K323" s="64"/>
      <c r="M323" s="64"/>
      <c r="P323" s="126"/>
      <c r="Q323" s="126"/>
      <c r="R323" s="126"/>
      <c r="Z323" s="127"/>
    </row>
    <row r="324" spans="2:26" x14ac:dyDescent="0.2">
      <c r="B324" s="124"/>
      <c r="C324" s="125"/>
      <c r="D324" s="125"/>
      <c r="E324" s="125"/>
      <c r="F324" s="125"/>
      <c r="H324" s="125"/>
      <c r="I324" s="64"/>
      <c r="J324" s="64"/>
      <c r="K324" s="64"/>
      <c r="M324" s="64"/>
      <c r="P324" s="126"/>
      <c r="Q324" s="126"/>
      <c r="R324" s="126"/>
      <c r="Z324" s="127"/>
    </row>
    <row r="325" spans="2:26" x14ac:dyDescent="0.2">
      <c r="B325" s="124"/>
      <c r="C325" s="125"/>
      <c r="D325" s="125"/>
      <c r="E325" s="125"/>
      <c r="F325" s="125"/>
      <c r="H325" s="125"/>
      <c r="I325" s="64"/>
      <c r="J325" s="64"/>
      <c r="K325" s="64"/>
      <c r="M325" s="64"/>
      <c r="P325" s="126"/>
      <c r="Q325" s="126"/>
      <c r="R325" s="126"/>
      <c r="Z325" s="127"/>
    </row>
    <row r="326" spans="2:26" x14ac:dyDescent="0.2">
      <c r="B326" s="124"/>
      <c r="C326" s="125"/>
      <c r="D326" s="125"/>
      <c r="E326" s="125"/>
      <c r="F326" s="125"/>
      <c r="H326" s="125"/>
      <c r="I326" s="64"/>
      <c r="J326" s="64"/>
      <c r="K326" s="64"/>
      <c r="M326" s="64"/>
      <c r="P326" s="126"/>
      <c r="Q326" s="126"/>
      <c r="R326" s="126"/>
      <c r="Z326" s="127"/>
    </row>
    <row r="327" spans="2:26" x14ac:dyDescent="0.2">
      <c r="B327" s="124"/>
      <c r="C327" s="125"/>
      <c r="D327" s="125"/>
      <c r="E327" s="125"/>
      <c r="F327" s="125"/>
      <c r="H327" s="125"/>
      <c r="I327" s="64"/>
      <c r="J327" s="64"/>
      <c r="K327" s="64"/>
      <c r="M327" s="64"/>
      <c r="P327" s="126"/>
      <c r="Q327" s="126"/>
      <c r="R327" s="126"/>
      <c r="Z327" s="127"/>
    </row>
    <row r="328" spans="2:26" x14ac:dyDescent="0.2">
      <c r="B328" s="124"/>
      <c r="C328" s="125"/>
      <c r="D328" s="125"/>
      <c r="E328" s="125"/>
      <c r="F328" s="125"/>
      <c r="H328" s="125"/>
      <c r="I328" s="64"/>
      <c r="J328" s="64"/>
      <c r="K328" s="64"/>
      <c r="M328" s="64"/>
      <c r="P328" s="126"/>
      <c r="Q328" s="126"/>
      <c r="R328" s="126"/>
      <c r="Z328" s="127"/>
    </row>
    <row r="329" spans="2:26" x14ac:dyDescent="0.2">
      <c r="B329" s="124"/>
      <c r="C329" s="125"/>
      <c r="D329" s="125"/>
      <c r="E329" s="125"/>
      <c r="F329" s="125"/>
      <c r="H329" s="125"/>
      <c r="I329" s="64"/>
      <c r="J329" s="64"/>
      <c r="K329" s="64"/>
      <c r="M329" s="64"/>
      <c r="P329" s="126"/>
      <c r="Q329" s="126"/>
      <c r="R329" s="126"/>
      <c r="Z329" s="127"/>
    </row>
    <row r="330" spans="2:26" x14ac:dyDescent="0.2">
      <c r="B330" s="124"/>
      <c r="C330" s="125"/>
      <c r="D330" s="125"/>
      <c r="E330" s="125"/>
      <c r="F330" s="125"/>
      <c r="H330" s="125"/>
      <c r="I330" s="64"/>
      <c r="J330" s="64"/>
      <c r="K330" s="64"/>
      <c r="M330" s="64"/>
      <c r="P330" s="126"/>
      <c r="Q330" s="126"/>
      <c r="R330" s="126"/>
      <c r="Z330" s="127"/>
    </row>
    <row r="331" spans="2:26" x14ac:dyDescent="0.2">
      <c r="B331" s="124"/>
      <c r="C331" s="125"/>
      <c r="D331" s="125"/>
      <c r="E331" s="125"/>
      <c r="F331" s="125"/>
      <c r="H331" s="125"/>
      <c r="I331" s="64"/>
      <c r="J331" s="64"/>
      <c r="K331" s="64"/>
      <c r="M331" s="64"/>
      <c r="P331" s="126"/>
      <c r="Q331" s="126"/>
      <c r="R331" s="126"/>
      <c r="Z331" s="127"/>
    </row>
    <row r="332" spans="2:26" x14ac:dyDescent="0.2">
      <c r="B332" s="124"/>
      <c r="C332" s="125"/>
      <c r="D332" s="125"/>
      <c r="E332" s="125"/>
      <c r="F332" s="125"/>
      <c r="H332" s="125"/>
      <c r="I332" s="64"/>
      <c r="J332" s="64"/>
      <c r="K332" s="64"/>
      <c r="M332" s="64"/>
      <c r="P332" s="126"/>
      <c r="Q332" s="126"/>
      <c r="R332" s="126"/>
      <c r="Z332" s="127"/>
    </row>
    <row r="333" spans="2:26" x14ac:dyDescent="0.2">
      <c r="B333" s="124"/>
      <c r="C333" s="125"/>
      <c r="D333" s="125"/>
      <c r="E333" s="125"/>
      <c r="F333" s="125"/>
      <c r="H333" s="125"/>
      <c r="I333" s="64"/>
      <c r="J333" s="64"/>
      <c r="K333" s="64"/>
      <c r="M333" s="64"/>
      <c r="P333" s="126"/>
      <c r="Q333" s="126"/>
      <c r="R333" s="126"/>
      <c r="Z333" s="127"/>
    </row>
    <row r="334" spans="2:26" x14ac:dyDescent="0.2">
      <c r="B334" s="124"/>
      <c r="C334" s="125"/>
      <c r="D334" s="125"/>
      <c r="E334" s="125"/>
      <c r="F334" s="125"/>
      <c r="H334" s="125"/>
      <c r="I334" s="64"/>
      <c r="J334" s="64"/>
      <c r="K334" s="64"/>
      <c r="M334" s="64"/>
      <c r="P334" s="126"/>
      <c r="Q334" s="126"/>
      <c r="R334" s="126"/>
      <c r="Z334" s="127"/>
    </row>
    <row r="335" spans="2:26" x14ac:dyDescent="0.2">
      <c r="B335" s="124"/>
      <c r="C335" s="125"/>
      <c r="D335" s="125"/>
      <c r="E335" s="125"/>
      <c r="F335" s="125"/>
      <c r="H335" s="125"/>
      <c r="I335" s="64"/>
      <c r="J335" s="64"/>
      <c r="K335" s="64"/>
      <c r="M335" s="64"/>
      <c r="P335" s="126"/>
      <c r="Q335" s="126"/>
      <c r="R335" s="126"/>
      <c r="Z335" s="127"/>
    </row>
    <row r="336" spans="2:26" x14ac:dyDescent="0.2">
      <c r="B336" s="124"/>
      <c r="C336" s="125"/>
      <c r="D336" s="125"/>
      <c r="E336" s="125"/>
      <c r="F336" s="125"/>
      <c r="H336" s="125"/>
      <c r="I336" s="64"/>
      <c r="J336" s="64"/>
      <c r="K336" s="64"/>
      <c r="M336" s="64"/>
      <c r="P336" s="126"/>
      <c r="Q336" s="126"/>
      <c r="R336" s="126"/>
      <c r="Z336" s="127"/>
    </row>
    <row r="337" spans="2:26" x14ac:dyDescent="0.2">
      <c r="B337" s="124"/>
      <c r="C337" s="125"/>
      <c r="D337" s="125"/>
      <c r="E337" s="125"/>
      <c r="F337" s="125"/>
      <c r="H337" s="125"/>
      <c r="I337" s="64"/>
      <c r="J337" s="64"/>
      <c r="K337" s="64"/>
      <c r="M337" s="64"/>
      <c r="P337" s="126"/>
      <c r="Q337" s="126"/>
      <c r="R337" s="126"/>
      <c r="Z337" s="127"/>
    </row>
    <row r="338" spans="2:26" x14ac:dyDescent="0.2">
      <c r="B338" s="124"/>
      <c r="C338" s="125"/>
      <c r="D338" s="125"/>
      <c r="E338" s="125"/>
      <c r="F338" s="125"/>
      <c r="H338" s="125"/>
      <c r="I338" s="64"/>
      <c r="J338" s="64"/>
      <c r="K338" s="64"/>
      <c r="M338" s="64"/>
      <c r="P338" s="126"/>
      <c r="Q338" s="126"/>
      <c r="R338" s="126"/>
      <c r="Z338" s="127"/>
    </row>
    <row r="339" spans="2:26" x14ac:dyDescent="0.2">
      <c r="B339" s="124"/>
      <c r="C339" s="125"/>
      <c r="D339" s="125"/>
      <c r="E339" s="125"/>
      <c r="F339" s="125"/>
      <c r="H339" s="125"/>
      <c r="I339" s="64"/>
      <c r="J339" s="64"/>
      <c r="K339" s="64"/>
      <c r="M339" s="64"/>
      <c r="P339" s="126"/>
      <c r="Q339" s="126"/>
      <c r="R339" s="126"/>
      <c r="Z339" s="127"/>
    </row>
    <row r="340" spans="2:26" x14ac:dyDescent="0.2">
      <c r="B340" s="124"/>
      <c r="C340" s="125"/>
      <c r="D340" s="125"/>
      <c r="E340" s="125"/>
      <c r="F340" s="125"/>
      <c r="H340" s="125"/>
      <c r="I340" s="64"/>
      <c r="J340" s="64"/>
      <c r="K340" s="64"/>
      <c r="M340" s="64"/>
      <c r="P340" s="126"/>
      <c r="Q340" s="126"/>
      <c r="R340" s="126"/>
      <c r="Z340" s="127"/>
    </row>
    <row r="341" spans="2:26" x14ac:dyDescent="0.2">
      <c r="B341" s="124"/>
      <c r="C341" s="125"/>
      <c r="D341" s="125"/>
      <c r="E341" s="125"/>
      <c r="F341" s="125"/>
      <c r="H341" s="125"/>
      <c r="I341" s="64"/>
      <c r="J341" s="64"/>
      <c r="K341" s="64"/>
      <c r="M341" s="64"/>
      <c r="P341" s="126"/>
      <c r="Q341" s="126"/>
      <c r="R341" s="126"/>
      <c r="Z341" s="127"/>
    </row>
    <row r="342" spans="2:26" x14ac:dyDescent="0.2">
      <c r="B342" s="128"/>
      <c r="C342" s="129"/>
      <c r="I342" s="129"/>
      <c r="J342" s="129"/>
      <c r="K342" s="129"/>
      <c r="M342" s="129"/>
      <c r="P342" s="130"/>
      <c r="Q342" s="130"/>
      <c r="R342" s="130"/>
      <c r="Z342" s="131"/>
    </row>
    <row r="343" spans="2:26" x14ac:dyDescent="0.2">
      <c r="B343" s="128"/>
      <c r="C343" s="129"/>
      <c r="I343" s="129"/>
      <c r="J343" s="129"/>
      <c r="K343" s="129"/>
      <c r="M343" s="129"/>
      <c r="P343" s="130"/>
      <c r="Q343" s="130"/>
      <c r="R343" s="130"/>
      <c r="Z343" s="131"/>
    </row>
    <row r="344" spans="2:26" x14ac:dyDescent="0.2">
      <c r="B344" s="128"/>
      <c r="C344" s="129"/>
      <c r="I344" s="129"/>
      <c r="J344" s="129"/>
      <c r="K344" s="129"/>
      <c r="M344" s="129"/>
      <c r="P344" s="130"/>
      <c r="Q344" s="130"/>
      <c r="R344" s="130"/>
      <c r="Z344" s="131"/>
    </row>
    <row r="345" spans="2:26" x14ac:dyDescent="0.2">
      <c r="B345" s="128"/>
      <c r="C345" s="129"/>
      <c r="I345" s="129"/>
      <c r="J345" s="129"/>
      <c r="K345" s="129"/>
      <c r="M345" s="129"/>
      <c r="P345" s="130"/>
      <c r="Q345" s="130"/>
      <c r="R345" s="130"/>
      <c r="Z345" s="131"/>
    </row>
    <row r="346" spans="2:26" x14ac:dyDescent="0.2">
      <c r="B346" s="128"/>
      <c r="C346" s="129"/>
      <c r="I346" s="129"/>
      <c r="J346" s="129"/>
      <c r="K346" s="129"/>
      <c r="M346" s="129"/>
      <c r="P346" s="130"/>
      <c r="Q346" s="130"/>
      <c r="R346" s="130"/>
      <c r="Z346" s="131"/>
    </row>
    <row r="347" spans="2:26" x14ac:dyDescent="0.2">
      <c r="B347" s="128"/>
      <c r="C347" s="129"/>
      <c r="I347" s="129"/>
      <c r="J347" s="129"/>
      <c r="K347" s="129"/>
      <c r="M347" s="129"/>
      <c r="P347" s="130"/>
      <c r="Q347" s="130"/>
      <c r="R347" s="130"/>
      <c r="Z347" s="131"/>
    </row>
    <row r="348" spans="2:26" x14ac:dyDescent="0.2">
      <c r="B348" s="128"/>
      <c r="C348" s="129"/>
      <c r="I348" s="129"/>
      <c r="J348" s="129"/>
      <c r="K348" s="129"/>
      <c r="M348" s="129"/>
      <c r="P348" s="130"/>
      <c r="Q348" s="130"/>
      <c r="R348" s="130"/>
      <c r="Z348" s="131"/>
    </row>
    <row r="349" spans="2:26" x14ac:dyDescent="0.2">
      <c r="B349" s="128"/>
      <c r="C349" s="129"/>
      <c r="I349" s="129"/>
      <c r="J349" s="129"/>
      <c r="K349" s="129"/>
      <c r="M349" s="129"/>
      <c r="P349" s="130"/>
      <c r="Q349" s="130"/>
      <c r="R349" s="130"/>
      <c r="Z349" s="131"/>
    </row>
    <row r="350" spans="2:26" x14ac:dyDescent="0.2">
      <c r="B350" s="128"/>
      <c r="C350" s="129"/>
      <c r="I350" s="129"/>
      <c r="J350" s="129"/>
      <c r="K350" s="129"/>
      <c r="M350" s="129"/>
      <c r="P350" s="130"/>
      <c r="Q350" s="130"/>
      <c r="R350" s="130"/>
      <c r="Z350" s="131"/>
    </row>
    <row r="351" spans="2:26" x14ac:dyDescent="0.2">
      <c r="B351" s="128"/>
      <c r="C351" s="129"/>
      <c r="I351" s="129"/>
      <c r="J351" s="129"/>
      <c r="K351" s="129"/>
      <c r="M351" s="129"/>
      <c r="P351" s="130"/>
      <c r="Q351" s="130"/>
      <c r="R351" s="130"/>
      <c r="Z351" s="131"/>
    </row>
    <row r="352" spans="2:26" x14ac:dyDescent="0.2">
      <c r="B352" s="128"/>
      <c r="C352" s="129"/>
      <c r="I352" s="129"/>
      <c r="J352" s="129"/>
      <c r="K352" s="129"/>
      <c r="M352" s="129"/>
      <c r="P352" s="130"/>
      <c r="Q352" s="130"/>
      <c r="R352" s="130"/>
      <c r="Z352" s="131"/>
    </row>
    <row r="353" spans="2:26" x14ac:dyDescent="0.2">
      <c r="B353" s="128"/>
      <c r="C353" s="129"/>
      <c r="I353" s="129"/>
      <c r="J353" s="129"/>
      <c r="K353" s="129"/>
      <c r="M353" s="129"/>
      <c r="P353" s="130"/>
      <c r="Q353" s="130"/>
      <c r="R353" s="130"/>
      <c r="Z353" s="131"/>
    </row>
    <row r="354" spans="2:26" x14ac:dyDescent="0.2">
      <c r="B354" s="128"/>
      <c r="C354" s="129"/>
      <c r="I354" s="129"/>
      <c r="J354" s="129"/>
      <c r="K354" s="129"/>
      <c r="M354" s="129"/>
      <c r="P354" s="130"/>
      <c r="Q354" s="130"/>
      <c r="R354" s="130"/>
      <c r="Z354" s="131"/>
    </row>
    <row r="355" spans="2:26" x14ac:dyDescent="0.2">
      <c r="B355" s="128"/>
      <c r="C355" s="129"/>
      <c r="I355" s="129"/>
      <c r="J355" s="129"/>
      <c r="K355" s="129"/>
      <c r="M355" s="129"/>
      <c r="P355" s="130"/>
      <c r="Q355" s="130"/>
      <c r="R355" s="130"/>
      <c r="Z355" s="131"/>
    </row>
    <row r="356" spans="2:26" x14ac:dyDescent="0.2">
      <c r="B356" s="128"/>
      <c r="C356" s="129"/>
      <c r="I356" s="129"/>
      <c r="J356" s="129"/>
      <c r="K356" s="129"/>
      <c r="M356" s="129"/>
      <c r="P356" s="130"/>
      <c r="Q356" s="130"/>
      <c r="R356" s="130"/>
      <c r="Z356" s="131"/>
    </row>
    <row r="357" spans="2:26" x14ac:dyDescent="0.2">
      <c r="B357" s="128"/>
      <c r="C357" s="129"/>
      <c r="I357" s="129"/>
      <c r="J357" s="129"/>
      <c r="K357" s="129"/>
      <c r="M357" s="129"/>
      <c r="P357" s="130"/>
      <c r="Q357" s="130"/>
      <c r="R357" s="130"/>
      <c r="Z357" s="131"/>
    </row>
    <row r="358" spans="2:26" x14ac:dyDescent="0.2">
      <c r="B358" s="128"/>
      <c r="C358" s="129"/>
      <c r="I358" s="129"/>
      <c r="J358" s="129"/>
      <c r="K358" s="129"/>
      <c r="M358" s="129"/>
      <c r="P358" s="130"/>
      <c r="Q358" s="130"/>
      <c r="R358" s="130"/>
      <c r="Z358" s="131"/>
    </row>
    <row r="359" spans="2:26" x14ac:dyDescent="0.2">
      <c r="B359" s="128"/>
      <c r="C359" s="129"/>
      <c r="I359" s="129"/>
      <c r="J359" s="129"/>
      <c r="K359" s="129"/>
      <c r="M359" s="129"/>
      <c r="P359" s="130"/>
      <c r="Q359" s="130"/>
      <c r="R359" s="130"/>
      <c r="Z359" s="131"/>
    </row>
    <row r="360" spans="2:26" x14ac:dyDescent="0.2">
      <c r="B360" s="128"/>
      <c r="C360" s="129"/>
      <c r="I360" s="129"/>
      <c r="J360" s="129"/>
      <c r="K360" s="129"/>
      <c r="M360" s="129"/>
      <c r="P360" s="130"/>
      <c r="Q360" s="130"/>
      <c r="R360" s="130"/>
      <c r="Z360" s="131"/>
    </row>
    <row r="361" spans="2:26" x14ac:dyDescent="0.2">
      <c r="B361" s="128"/>
      <c r="C361" s="129"/>
      <c r="I361" s="129"/>
      <c r="J361" s="129"/>
      <c r="K361" s="129"/>
      <c r="M361" s="129"/>
      <c r="P361" s="130"/>
      <c r="Q361" s="130"/>
      <c r="R361" s="130"/>
      <c r="Z361" s="131"/>
    </row>
    <row r="362" spans="2:26" x14ac:dyDescent="0.2">
      <c r="B362" s="128"/>
      <c r="C362" s="129"/>
      <c r="I362" s="129"/>
      <c r="J362" s="129"/>
      <c r="K362" s="129"/>
      <c r="M362" s="129"/>
      <c r="P362" s="130"/>
      <c r="Q362" s="130"/>
      <c r="R362" s="130"/>
      <c r="Z362" s="131"/>
    </row>
    <row r="363" spans="2:26" x14ac:dyDescent="0.2">
      <c r="B363" s="128"/>
      <c r="C363" s="129"/>
      <c r="I363" s="129"/>
      <c r="J363" s="129"/>
      <c r="K363" s="129"/>
      <c r="M363" s="129"/>
      <c r="P363" s="130"/>
      <c r="Q363" s="130"/>
      <c r="R363" s="130"/>
      <c r="Z363" s="131"/>
    </row>
    <row r="364" spans="2:26" x14ac:dyDescent="0.2">
      <c r="B364" s="128"/>
      <c r="C364" s="129"/>
      <c r="I364" s="129"/>
      <c r="J364" s="129"/>
      <c r="K364" s="129"/>
      <c r="M364" s="129"/>
      <c r="P364" s="130"/>
      <c r="Q364" s="130"/>
      <c r="R364" s="130"/>
      <c r="Z364" s="131"/>
    </row>
    <row r="365" spans="2:26" x14ac:dyDescent="0.2">
      <c r="B365" s="128"/>
      <c r="C365" s="129"/>
      <c r="I365" s="129"/>
      <c r="J365" s="129"/>
      <c r="K365" s="129"/>
      <c r="M365" s="129"/>
      <c r="P365" s="130"/>
      <c r="Q365" s="130"/>
      <c r="R365" s="130"/>
      <c r="Z365" s="131"/>
    </row>
    <row r="366" spans="2:26" x14ac:dyDescent="0.2">
      <c r="B366" s="128"/>
      <c r="C366" s="129"/>
      <c r="I366" s="129"/>
      <c r="J366" s="129"/>
      <c r="K366" s="129"/>
      <c r="M366" s="129"/>
      <c r="P366" s="130"/>
      <c r="Q366" s="130"/>
      <c r="R366" s="130"/>
      <c r="Z366" s="131"/>
    </row>
    <row r="367" spans="2:26" x14ac:dyDescent="0.2">
      <c r="B367" s="128"/>
      <c r="C367" s="129"/>
      <c r="I367" s="129"/>
      <c r="J367" s="129"/>
      <c r="K367" s="129"/>
      <c r="M367" s="129"/>
      <c r="P367" s="130"/>
      <c r="Q367" s="130"/>
      <c r="R367" s="130"/>
      <c r="Z367" s="131"/>
    </row>
    <row r="368" spans="2:26" x14ac:dyDescent="0.2">
      <c r="B368" s="128"/>
      <c r="C368" s="129"/>
      <c r="I368" s="129"/>
      <c r="J368" s="129"/>
      <c r="K368" s="129"/>
      <c r="M368" s="129"/>
      <c r="P368" s="130"/>
      <c r="Q368" s="130"/>
      <c r="R368" s="130"/>
      <c r="Z368" s="131"/>
    </row>
    <row r="369" spans="2:26" x14ac:dyDescent="0.2">
      <c r="B369" s="128"/>
      <c r="C369" s="129"/>
      <c r="I369" s="129"/>
      <c r="J369" s="129"/>
      <c r="K369" s="129"/>
      <c r="M369" s="129"/>
      <c r="P369" s="130"/>
      <c r="Q369" s="130"/>
      <c r="R369" s="130"/>
      <c r="Z369" s="131"/>
    </row>
    <row r="370" spans="2:26" x14ac:dyDescent="0.2">
      <c r="B370" s="128"/>
      <c r="C370" s="129"/>
      <c r="I370" s="129"/>
      <c r="J370" s="129"/>
      <c r="K370" s="129"/>
      <c r="M370" s="129"/>
      <c r="P370" s="130"/>
      <c r="Q370" s="130"/>
      <c r="R370" s="130"/>
      <c r="Z370" s="131"/>
    </row>
    <row r="371" spans="2:26" x14ac:dyDescent="0.2">
      <c r="B371" s="128"/>
      <c r="C371" s="129"/>
      <c r="I371" s="129"/>
      <c r="J371" s="129"/>
      <c r="K371" s="129"/>
      <c r="M371" s="129"/>
      <c r="P371" s="130"/>
      <c r="Q371" s="130"/>
      <c r="R371" s="130"/>
      <c r="Z371" s="131"/>
    </row>
    <row r="372" spans="2:26" x14ac:dyDescent="0.2">
      <c r="B372" s="128"/>
      <c r="C372" s="129"/>
      <c r="I372" s="129"/>
      <c r="J372" s="129"/>
      <c r="K372" s="129"/>
      <c r="M372" s="129"/>
      <c r="P372" s="130"/>
      <c r="Q372" s="130"/>
      <c r="R372" s="130"/>
      <c r="Z372" s="131"/>
    </row>
    <row r="373" spans="2:26" x14ac:dyDescent="0.2">
      <c r="B373" s="128"/>
      <c r="C373" s="129"/>
      <c r="I373" s="129"/>
      <c r="J373" s="129"/>
      <c r="K373" s="129"/>
      <c r="M373" s="129"/>
      <c r="P373" s="130"/>
      <c r="Q373" s="130"/>
      <c r="R373" s="130"/>
      <c r="Z373" s="131"/>
    </row>
    <row r="374" spans="2:26" x14ac:dyDescent="0.2">
      <c r="B374" s="128"/>
      <c r="C374" s="129"/>
      <c r="I374" s="129"/>
      <c r="J374" s="129"/>
      <c r="K374" s="129"/>
      <c r="M374" s="129"/>
      <c r="P374" s="130"/>
      <c r="Q374" s="130"/>
      <c r="R374" s="130"/>
      <c r="Z374" s="131"/>
    </row>
    <row r="375" spans="2:26" x14ac:dyDescent="0.2">
      <c r="B375" s="128"/>
      <c r="C375" s="129"/>
      <c r="I375" s="129"/>
      <c r="J375" s="129"/>
      <c r="K375" s="129"/>
      <c r="M375" s="129"/>
      <c r="P375" s="130"/>
      <c r="Q375" s="130"/>
      <c r="R375" s="130"/>
      <c r="Z375" s="131"/>
    </row>
    <row r="376" spans="2:26" x14ac:dyDescent="0.2">
      <c r="B376" s="128"/>
      <c r="C376" s="129"/>
      <c r="I376" s="129"/>
      <c r="J376" s="129"/>
      <c r="K376" s="129"/>
      <c r="M376" s="129"/>
      <c r="P376" s="130"/>
      <c r="Q376" s="130"/>
      <c r="R376" s="130"/>
      <c r="Z376" s="131"/>
    </row>
    <row r="377" spans="2:26" x14ac:dyDescent="0.2">
      <c r="B377" s="128"/>
      <c r="C377" s="129"/>
      <c r="I377" s="129"/>
      <c r="J377" s="129"/>
      <c r="K377" s="129"/>
      <c r="M377" s="129"/>
      <c r="P377" s="130"/>
      <c r="Q377" s="130"/>
      <c r="R377" s="130"/>
      <c r="Z377" s="131"/>
    </row>
    <row r="378" spans="2:26" x14ac:dyDescent="0.2">
      <c r="B378" s="128"/>
      <c r="C378" s="129"/>
      <c r="I378" s="129"/>
      <c r="J378" s="129"/>
      <c r="K378" s="129"/>
      <c r="M378" s="129"/>
      <c r="P378" s="130"/>
      <c r="Q378" s="130"/>
      <c r="R378" s="130"/>
      <c r="Z378" s="131"/>
    </row>
    <row r="379" spans="2:26" x14ac:dyDescent="0.2">
      <c r="B379" s="128"/>
      <c r="C379" s="129"/>
      <c r="I379" s="129"/>
      <c r="J379" s="129"/>
      <c r="K379" s="129"/>
      <c r="M379" s="129"/>
      <c r="P379" s="130"/>
      <c r="Q379" s="130"/>
      <c r="R379" s="130"/>
      <c r="Z379" s="131"/>
    </row>
    <row r="380" spans="2:26" x14ac:dyDescent="0.2">
      <c r="B380" s="128"/>
      <c r="C380" s="129"/>
      <c r="I380" s="129"/>
      <c r="J380" s="129"/>
      <c r="K380" s="129"/>
      <c r="M380" s="129"/>
      <c r="P380" s="130"/>
      <c r="Q380" s="130"/>
      <c r="R380" s="130"/>
      <c r="Z380" s="131"/>
    </row>
    <row r="381" spans="2:26" x14ac:dyDescent="0.2">
      <c r="B381" s="128"/>
      <c r="C381" s="129"/>
      <c r="I381" s="129"/>
      <c r="J381" s="129"/>
      <c r="K381" s="129"/>
      <c r="M381" s="129"/>
      <c r="P381" s="130"/>
      <c r="Q381" s="130"/>
      <c r="R381" s="130"/>
      <c r="Z381" s="131"/>
    </row>
    <row r="382" spans="2:26" x14ac:dyDescent="0.2">
      <c r="B382" s="128"/>
      <c r="C382" s="129"/>
      <c r="I382" s="129"/>
      <c r="J382" s="129"/>
      <c r="K382" s="129"/>
      <c r="M382" s="129"/>
      <c r="P382" s="130"/>
      <c r="Q382" s="130"/>
      <c r="R382" s="130"/>
      <c r="Z382" s="131"/>
    </row>
    <row r="383" spans="2:26" x14ac:dyDescent="0.2">
      <c r="B383" s="128"/>
      <c r="C383" s="129"/>
      <c r="I383" s="129"/>
      <c r="J383" s="129"/>
      <c r="K383" s="129"/>
      <c r="M383" s="129"/>
      <c r="P383" s="130"/>
      <c r="Q383" s="130"/>
      <c r="R383" s="130"/>
      <c r="Z383" s="131"/>
    </row>
    <row r="384" spans="2:26" x14ac:dyDescent="0.2">
      <c r="B384" s="128"/>
      <c r="C384" s="129"/>
      <c r="I384" s="129"/>
      <c r="J384" s="129"/>
      <c r="K384" s="129"/>
      <c r="M384" s="129"/>
      <c r="P384" s="130"/>
      <c r="Q384" s="130"/>
      <c r="R384" s="130"/>
      <c r="Z384" s="131"/>
    </row>
  </sheetData>
  <pageMargins left="0.75" right="0.75" top="1" bottom="1" header="0.5" footer="0.5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9671-937E-46F3-B150-EE740E8E5BBB}">
  <dimension ref="A1:L3"/>
  <sheetViews>
    <sheetView workbookViewId="0">
      <selection activeCell="B19" sqref="B19"/>
    </sheetView>
  </sheetViews>
  <sheetFormatPr defaultColWidth="9.140625" defaultRowHeight="12.75" x14ac:dyDescent="0.2"/>
  <cols>
    <col min="1" max="1" width="14.7109375" style="46" customWidth="1"/>
    <col min="2" max="2" width="16" style="46" customWidth="1"/>
    <col min="3" max="3" width="15" style="46" customWidth="1"/>
    <col min="4" max="4" width="15.42578125" style="46" customWidth="1"/>
    <col min="5" max="5" width="17.85546875" style="46" customWidth="1"/>
    <col min="6" max="6" width="20.7109375" style="50" customWidth="1"/>
    <col min="7" max="7" width="19.7109375" style="46" customWidth="1"/>
    <col min="8" max="9" width="17.140625" style="46" customWidth="1"/>
    <col min="10" max="10" width="16.42578125" style="46" customWidth="1"/>
    <col min="11" max="11" width="18" style="46" customWidth="1"/>
    <col min="12" max="12" width="14" style="46" customWidth="1"/>
    <col min="13" max="16384" width="9.140625" style="46"/>
  </cols>
  <sheetData>
    <row r="1" spans="1:12" s="87" customFormat="1" ht="25.5" customHeight="1" x14ac:dyDescent="0.2">
      <c r="A1" s="85" t="s">
        <v>116</v>
      </c>
      <c r="B1" s="85" t="s">
        <v>73</v>
      </c>
      <c r="C1" s="85" t="s">
        <v>117</v>
      </c>
      <c r="D1" s="85" t="s">
        <v>118</v>
      </c>
      <c r="E1" s="85" t="s">
        <v>136</v>
      </c>
      <c r="F1" s="86" t="s">
        <v>137</v>
      </c>
      <c r="G1" s="85" t="s">
        <v>110</v>
      </c>
      <c r="H1" s="85" t="s">
        <v>111</v>
      </c>
      <c r="I1" s="85" t="s">
        <v>112</v>
      </c>
      <c r="J1" s="85" t="s">
        <v>113</v>
      </c>
      <c r="K1" s="85" t="s">
        <v>114</v>
      </c>
      <c r="L1" s="85" t="s">
        <v>115</v>
      </c>
    </row>
    <row r="3" spans="1:12" x14ac:dyDescent="0.2">
      <c r="F3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Y9"/>
  <sheetViews>
    <sheetView workbookViewId="0">
      <selection activeCell="I20" sqref="I20"/>
    </sheetView>
  </sheetViews>
  <sheetFormatPr defaultColWidth="9.140625" defaultRowHeight="12.75" x14ac:dyDescent="0.2"/>
  <cols>
    <col min="1" max="1" width="9.140625" style="46"/>
    <col min="2" max="2" width="15.85546875" style="46" customWidth="1"/>
    <col min="3" max="3" width="26.7109375" style="46" customWidth="1"/>
    <col min="4" max="7" width="16.42578125" style="46" customWidth="1"/>
    <col min="8" max="8" width="16.28515625" style="46" customWidth="1"/>
    <col min="9" max="9" width="16.7109375" style="46" customWidth="1"/>
    <col min="10" max="10" width="16" style="46" customWidth="1"/>
    <col min="11" max="11" width="16.42578125" style="46" customWidth="1"/>
    <col min="12" max="14" width="9.140625" style="46"/>
    <col min="15" max="15" width="10.140625" style="46" bestFit="1" customWidth="1"/>
    <col min="16" max="16" width="17.140625" style="46" customWidth="1"/>
    <col min="17" max="17" width="9.140625" style="46"/>
    <col min="18" max="18" width="17.28515625" style="46" customWidth="1"/>
    <col min="19" max="19" width="28.7109375" style="46" customWidth="1"/>
    <col min="20" max="20" width="13.28515625" style="46" customWidth="1"/>
    <col min="21" max="16384" width="9.140625" style="46"/>
  </cols>
  <sheetData>
    <row r="1" spans="1:25" s="82" customFormat="1" ht="31.5" customHeight="1" x14ac:dyDescent="0.2">
      <c r="A1" s="78" t="s">
        <v>108</v>
      </c>
      <c r="B1" s="83" t="s">
        <v>109</v>
      </c>
      <c r="C1" s="84" t="s">
        <v>110</v>
      </c>
      <c r="D1" s="84" t="s">
        <v>111</v>
      </c>
      <c r="E1" s="84" t="s">
        <v>112</v>
      </c>
      <c r="F1" s="84" t="s">
        <v>113</v>
      </c>
      <c r="G1" s="84" t="s">
        <v>114</v>
      </c>
      <c r="H1" s="84" t="s">
        <v>115</v>
      </c>
      <c r="I1" s="84" t="s">
        <v>116</v>
      </c>
      <c r="J1" s="84" t="s">
        <v>73</v>
      </c>
      <c r="K1" s="84" t="s">
        <v>117</v>
      </c>
      <c r="L1" s="84" t="s">
        <v>118</v>
      </c>
      <c r="M1" s="84" t="s">
        <v>119</v>
      </c>
      <c r="N1" s="78" t="s">
        <v>121</v>
      </c>
      <c r="O1" s="95" t="s">
        <v>122</v>
      </c>
      <c r="P1" s="95" t="s">
        <v>138</v>
      </c>
      <c r="Q1" s="79" t="s">
        <v>120</v>
      </c>
      <c r="R1" s="84" t="s">
        <v>139</v>
      </c>
      <c r="S1" s="96" t="s">
        <v>140</v>
      </c>
      <c r="T1" s="83" t="s">
        <v>141</v>
      </c>
      <c r="U1" s="80"/>
      <c r="V1" s="80"/>
      <c r="W1" s="81"/>
      <c r="X1" s="80"/>
      <c r="Y1" s="80"/>
    </row>
    <row r="2" spans="1:25" x14ac:dyDescent="0.2">
      <c r="C2" s="47"/>
      <c r="D2" s="47"/>
      <c r="E2" s="47"/>
      <c r="F2" s="47"/>
    </row>
    <row r="3" spans="1:25" x14ac:dyDescent="0.2">
      <c r="C3" s="47"/>
      <c r="D3" s="47"/>
      <c r="E3" s="47"/>
      <c r="F3" s="47"/>
    </row>
    <row r="4" spans="1:25" x14ac:dyDescent="0.2">
      <c r="C4" s="47"/>
      <c r="D4" s="47"/>
      <c r="E4" s="47"/>
      <c r="F4" s="47"/>
      <c r="Q4" s="47"/>
    </row>
    <row r="5" spans="1:25" x14ac:dyDescent="0.2">
      <c r="C5" s="47"/>
      <c r="D5" s="47"/>
      <c r="E5" s="47"/>
      <c r="F5" s="47"/>
    </row>
    <row r="6" spans="1:25" x14ac:dyDescent="0.2">
      <c r="C6" s="47"/>
      <c r="D6" s="47"/>
      <c r="E6" s="47"/>
      <c r="F6" s="47"/>
    </row>
    <row r="7" spans="1:25" x14ac:dyDescent="0.2">
      <c r="C7" s="47"/>
      <c r="D7" s="47"/>
      <c r="E7" s="47"/>
      <c r="F7" s="47"/>
    </row>
    <row r="8" spans="1:25" x14ac:dyDescent="0.2">
      <c r="C8" s="47"/>
      <c r="D8" s="47"/>
      <c r="E8" s="47"/>
      <c r="F8" s="47"/>
    </row>
    <row r="9" spans="1:25" x14ac:dyDescent="0.2">
      <c r="C9" s="47"/>
      <c r="D9" s="47"/>
      <c r="E9" s="47"/>
      <c r="F9" s="47"/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L2633"/>
  <sheetViews>
    <sheetView workbookViewId="0">
      <selection activeCell="F17" sqref="F17"/>
    </sheetView>
  </sheetViews>
  <sheetFormatPr defaultColWidth="9.140625" defaultRowHeight="12.75" x14ac:dyDescent="0.2"/>
  <cols>
    <col min="1" max="1" width="9.140625" style="52"/>
    <col min="2" max="2" width="18.140625" style="52" customWidth="1"/>
    <col min="3" max="3" width="11.7109375" style="59" bestFit="1" customWidth="1"/>
    <col min="4" max="4" width="10.42578125" style="59" bestFit="1" customWidth="1"/>
    <col min="5" max="5" width="11.140625" style="59" customWidth="1"/>
    <col min="6" max="6" width="27.85546875" style="54" bestFit="1" customWidth="1"/>
    <col min="7" max="7" width="16.7109375" style="53" bestFit="1" customWidth="1"/>
    <col min="8" max="8" width="16.7109375" style="53" customWidth="1"/>
    <col min="9" max="9" width="16.7109375" style="54" customWidth="1"/>
    <col min="10" max="10" width="16.7109375" style="52" customWidth="1"/>
    <col min="11" max="11" width="11.7109375" style="53" customWidth="1"/>
    <col min="12" max="12" width="12.7109375" style="52" bestFit="1" customWidth="1"/>
    <col min="13" max="16384" width="9.140625" style="52"/>
  </cols>
  <sheetData>
    <row r="1" spans="1:12" s="100" customFormat="1" ht="29.25" customHeight="1" x14ac:dyDescent="0.2">
      <c r="A1" s="97" t="s">
        <v>108</v>
      </c>
      <c r="B1" s="101" t="s">
        <v>109</v>
      </c>
      <c r="C1" s="102" t="s">
        <v>142</v>
      </c>
      <c r="D1" s="102" t="s">
        <v>73</v>
      </c>
      <c r="E1" s="102" t="s">
        <v>117</v>
      </c>
      <c r="F1" s="103" t="s">
        <v>143</v>
      </c>
      <c r="G1" s="104" t="s">
        <v>144</v>
      </c>
      <c r="H1" s="104" t="s">
        <v>145</v>
      </c>
      <c r="I1" s="103" t="s">
        <v>146</v>
      </c>
      <c r="J1" s="99" t="s">
        <v>147</v>
      </c>
      <c r="K1" s="104" t="s">
        <v>148</v>
      </c>
      <c r="L1" s="98" t="s">
        <v>149</v>
      </c>
    </row>
    <row r="2" spans="1:12" ht="13.5" customHeight="1" x14ac:dyDescent="0.2">
      <c r="C2" s="132"/>
      <c r="D2" s="132"/>
      <c r="E2" s="132"/>
      <c r="F2" s="133"/>
      <c r="G2" s="134"/>
    </row>
    <row r="3" spans="1:12" x14ac:dyDescent="0.2">
      <c r="C3" s="55"/>
      <c r="D3" s="55"/>
      <c r="E3" s="55"/>
      <c r="F3" s="133"/>
      <c r="G3" s="56"/>
    </row>
    <row r="4" spans="1:12" x14ac:dyDescent="0.2">
      <c r="C4" s="57"/>
      <c r="D4" s="57"/>
      <c r="E4" s="57"/>
      <c r="F4" s="133"/>
      <c r="G4" s="58"/>
    </row>
    <row r="5" spans="1:12" x14ac:dyDescent="0.2">
      <c r="C5" s="55"/>
      <c r="D5" s="57"/>
      <c r="E5" s="57"/>
      <c r="F5" s="133"/>
      <c r="G5" s="58"/>
    </row>
    <row r="6" spans="1:12" x14ac:dyDescent="0.2">
      <c r="C6" s="132"/>
      <c r="D6" s="57"/>
      <c r="E6" s="57"/>
      <c r="F6" s="133"/>
      <c r="G6" s="58"/>
    </row>
    <row r="7" spans="1:12" x14ac:dyDescent="0.2">
      <c r="C7" s="57"/>
      <c r="D7" s="57"/>
      <c r="E7" s="57"/>
      <c r="F7" s="133"/>
      <c r="G7" s="58"/>
    </row>
    <row r="8" spans="1:12" x14ac:dyDescent="0.2">
      <c r="C8" s="132"/>
      <c r="D8" s="132"/>
      <c r="E8" s="132"/>
      <c r="F8" s="133"/>
      <c r="G8" s="134"/>
    </row>
    <row r="9" spans="1:12" x14ac:dyDescent="0.2">
      <c r="C9" s="135"/>
      <c r="D9" s="135"/>
      <c r="E9" s="135"/>
      <c r="F9" s="133"/>
      <c r="G9" s="136"/>
    </row>
    <row r="10" spans="1:12" x14ac:dyDescent="0.2">
      <c r="C10" s="57"/>
      <c r="D10" s="57"/>
      <c r="E10" s="57"/>
      <c r="F10" s="133"/>
      <c r="G10" s="58"/>
    </row>
    <row r="11" spans="1:12" x14ac:dyDescent="0.2">
      <c r="C11" s="132"/>
      <c r="D11" s="132"/>
      <c r="E11" s="132"/>
      <c r="F11" s="133"/>
      <c r="G11" s="134"/>
    </row>
    <row r="12" spans="1:12" x14ac:dyDescent="0.2">
      <c r="C12" s="132"/>
      <c r="D12" s="132"/>
      <c r="E12" s="132"/>
      <c r="F12" s="133"/>
      <c r="G12" s="134"/>
    </row>
    <row r="13" spans="1:12" x14ac:dyDescent="0.2">
      <c r="C13" s="132"/>
      <c r="D13" s="132"/>
      <c r="E13" s="132"/>
      <c r="F13" s="133"/>
      <c r="G13" s="134"/>
    </row>
    <row r="14" spans="1:12" x14ac:dyDescent="0.2">
      <c r="C14" s="57"/>
      <c r="D14" s="57"/>
      <c r="E14" s="57"/>
      <c r="F14" s="133"/>
      <c r="G14" s="58"/>
    </row>
    <row r="15" spans="1:12" x14ac:dyDescent="0.2">
      <c r="C15" s="57"/>
      <c r="D15" s="57"/>
      <c r="E15" s="57"/>
      <c r="F15" s="133"/>
      <c r="G15" s="58"/>
    </row>
    <row r="16" spans="1:12" x14ac:dyDescent="0.2">
      <c r="C16" s="132"/>
      <c r="D16" s="132"/>
      <c r="E16" s="132"/>
      <c r="F16" s="133"/>
      <c r="G16" s="134"/>
    </row>
    <row r="17" spans="3:7" s="52" customFormat="1" x14ac:dyDescent="0.2">
      <c r="C17" s="132"/>
      <c r="D17" s="132"/>
      <c r="E17" s="132"/>
      <c r="F17" s="133"/>
      <c r="G17" s="134"/>
    </row>
    <row r="18" spans="3:7" s="52" customFormat="1" x14ac:dyDescent="0.2">
      <c r="C18" s="132"/>
      <c r="D18" s="132"/>
      <c r="E18" s="132"/>
      <c r="F18" s="133"/>
      <c r="G18" s="134"/>
    </row>
    <row r="19" spans="3:7" s="52" customFormat="1" x14ac:dyDescent="0.2">
      <c r="C19" s="132"/>
      <c r="D19" s="132"/>
      <c r="E19" s="132"/>
      <c r="F19" s="133"/>
      <c r="G19" s="134"/>
    </row>
    <row r="20" spans="3:7" s="52" customFormat="1" x14ac:dyDescent="0.2">
      <c r="C20" s="55"/>
      <c r="D20" s="57"/>
      <c r="E20" s="57"/>
      <c r="F20" s="133"/>
      <c r="G20" s="58"/>
    </row>
    <row r="21" spans="3:7" s="52" customFormat="1" x14ac:dyDescent="0.2">
      <c r="C21" s="135"/>
      <c r="D21" s="57"/>
      <c r="E21" s="57"/>
      <c r="F21" s="133"/>
      <c r="G21" s="58"/>
    </row>
    <row r="22" spans="3:7" s="52" customFormat="1" x14ac:dyDescent="0.2">
      <c r="C22" s="135"/>
      <c r="D22" s="135"/>
      <c r="E22" s="135"/>
      <c r="F22" s="133"/>
      <c r="G22" s="136"/>
    </row>
    <row r="23" spans="3:7" s="52" customFormat="1" x14ac:dyDescent="0.2">
      <c r="C23" s="132"/>
      <c r="D23" s="132"/>
      <c r="E23" s="132"/>
      <c r="F23" s="133"/>
      <c r="G23" s="134"/>
    </row>
    <row r="24" spans="3:7" s="52" customFormat="1" x14ac:dyDescent="0.2">
      <c r="C24" s="57"/>
      <c r="D24" s="57"/>
      <c r="E24" s="57"/>
      <c r="F24" s="133"/>
      <c r="G24" s="58"/>
    </row>
    <row r="25" spans="3:7" s="52" customFormat="1" x14ac:dyDescent="0.2">
      <c r="C25" s="132"/>
      <c r="D25" s="132"/>
      <c r="E25" s="132"/>
      <c r="F25" s="133"/>
      <c r="G25" s="134"/>
    </row>
    <row r="26" spans="3:7" s="52" customFormat="1" x14ac:dyDescent="0.2">
      <c r="C26" s="57"/>
      <c r="D26" s="57"/>
      <c r="E26" s="57"/>
      <c r="F26" s="133"/>
      <c r="G26" s="58"/>
    </row>
    <row r="27" spans="3:7" s="52" customFormat="1" x14ac:dyDescent="0.2">
      <c r="C27" s="132"/>
      <c r="D27" s="132"/>
      <c r="E27" s="132"/>
      <c r="F27" s="133"/>
      <c r="G27" s="134"/>
    </row>
    <row r="28" spans="3:7" s="52" customFormat="1" x14ac:dyDescent="0.2">
      <c r="C28" s="132"/>
      <c r="D28" s="132"/>
      <c r="E28" s="132"/>
      <c r="F28" s="133"/>
      <c r="G28" s="134"/>
    </row>
    <row r="29" spans="3:7" s="52" customFormat="1" x14ac:dyDescent="0.2">
      <c r="C29" s="57"/>
      <c r="D29" s="57"/>
      <c r="E29" s="57"/>
      <c r="F29" s="133"/>
      <c r="G29" s="58"/>
    </row>
    <row r="30" spans="3:7" s="52" customFormat="1" x14ac:dyDescent="0.2">
      <c r="C30" s="132"/>
      <c r="D30" s="132"/>
      <c r="E30" s="132"/>
      <c r="F30" s="133"/>
      <c r="G30" s="134"/>
    </row>
    <row r="31" spans="3:7" s="52" customFormat="1" x14ac:dyDescent="0.2">
      <c r="C31" s="135"/>
      <c r="D31" s="135"/>
      <c r="E31" s="135"/>
      <c r="F31" s="133"/>
      <c r="G31" s="136"/>
    </row>
    <row r="32" spans="3:7" s="52" customFormat="1" x14ac:dyDescent="0.2">
      <c r="C32" s="57"/>
      <c r="D32" s="57"/>
      <c r="E32" s="57"/>
      <c r="F32" s="133"/>
      <c r="G32" s="58"/>
    </row>
    <row r="33" spans="3:7" s="52" customFormat="1" x14ac:dyDescent="0.2">
      <c r="C33" s="132"/>
      <c r="D33" s="132"/>
      <c r="E33" s="132"/>
      <c r="F33" s="133"/>
      <c r="G33" s="134"/>
    </row>
    <row r="34" spans="3:7" s="52" customFormat="1" x14ac:dyDescent="0.2">
      <c r="C34" s="132"/>
      <c r="D34" s="57"/>
      <c r="E34" s="57"/>
      <c r="F34" s="133"/>
      <c r="G34" s="58"/>
    </row>
    <row r="35" spans="3:7" s="52" customFormat="1" x14ac:dyDescent="0.2">
      <c r="C35" s="57"/>
      <c r="D35" s="57"/>
      <c r="E35" s="57"/>
      <c r="F35" s="133"/>
      <c r="G35" s="58"/>
    </row>
    <row r="36" spans="3:7" s="52" customFormat="1" x14ac:dyDescent="0.2">
      <c r="C36" s="57"/>
      <c r="D36" s="57"/>
      <c r="E36" s="57"/>
      <c r="F36" s="133"/>
      <c r="G36" s="58"/>
    </row>
    <row r="37" spans="3:7" s="52" customFormat="1" x14ac:dyDescent="0.2">
      <c r="C37" s="135"/>
      <c r="D37" s="135"/>
      <c r="E37" s="135"/>
      <c r="F37" s="133"/>
      <c r="G37" s="136"/>
    </row>
    <row r="38" spans="3:7" s="52" customFormat="1" x14ac:dyDescent="0.2">
      <c r="C38" s="132"/>
      <c r="D38" s="132"/>
      <c r="E38" s="132"/>
      <c r="F38" s="133"/>
      <c r="G38" s="134"/>
    </row>
    <row r="39" spans="3:7" s="52" customFormat="1" x14ac:dyDescent="0.2">
      <c r="C39" s="135"/>
      <c r="D39" s="135"/>
      <c r="E39" s="135"/>
      <c r="F39" s="133"/>
      <c r="G39" s="136"/>
    </row>
    <row r="40" spans="3:7" s="52" customFormat="1" x14ac:dyDescent="0.2">
      <c r="C40" s="55"/>
      <c r="D40" s="55"/>
      <c r="E40" s="55"/>
      <c r="F40" s="133"/>
      <c r="G40" s="56"/>
    </row>
    <row r="41" spans="3:7" s="52" customFormat="1" x14ac:dyDescent="0.2">
      <c r="C41" s="132"/>
      <c r="D41" s="132"/>
      <c r="E41" s="132"/>
      <c r="F41" s="133"/>
      <c r="G41" s="134"/>
    </row>
    <row r="42" spans="3:7" s="52" customFormat="1" x14ac:dyDescent="0.2">
      <c r="C42" s="57"/>
      <c r="D42" s="57"/>
      <c r="E42" s="57"/>
      <c r="F42" s="133"/>
      <c r="G42" s="58"/>
    </row>
    <row r="43" spans="3:7" s="52" customFormat="1" x14ac:dyDescent="0.2">
      <c r="C43" s="132"/>
      <c r="D43" s="132"/>
      <c r="E43" s="132"/>
      <c r="F43" s="133"/>
      <c r="G43" s="134"/>
    </row>
    <row r="44" spans="3:7" s="52" customFormat="1" x14ac:dyDescent="0.2">
      <c r="C44" s="132"/>
      <c r="D44" s="57"/>
      <c r="E44" s="57"/>
      <c r="F44" s="133"/>
      <c r="G44" s="58"/>
    </row>
    <row r="45" spans="3:7" s="52" customFormat="1" x14ac:dyDescent="0.2">
      <c r="C45" s="55"/>
      <c r="D45" s="55"/>
      <c r="E45" s="55"/>
      <c r="F45" s="133"/>
      <c r="G45" s="56"/>
    </row>
    <row r="46" spans="3:7" s="52" customFormat="1" x14ac:dyDescent="0.2">
      <c r="C46" s="57"/>
      <c r="D46" s="57"/>
      <c r="E46" s="57"/>
      <c r="F46" s="133"/>
      <c r="G46" s="58"/>
    </row>
    <row r="47" spans="3:7" s="52" customFormat="1" x14ac:dyDescent="0.2">
      <c r="C47" s="57"/>
      <c r="D47" s="57"/>
      <c r="E47" s="57"/>
      <c r="F47" s="133"/>
      <c r="G47" s="58"/>
    </row>
    <row r="48" spans="3:7" s="52" customFormat="1" x14ac:dyDescent="0.2">
      <c r="C48" s="132"/>
      <c r="D48" s="132"/>
      <c r="E48" s="132"/>
      <c r="F48" s="133"/>
      <c r="G48" s="134"/>
    </row>
    <row r="49" spans="3:7" s="52" customFormat="1" x14ac:dyDescent="0.2">
      <c r="C49" s="135"/>
      <c r="D49" s="135"/>
      <c r="E49" s="135"/>
      <c r="F49" s="133"/>
      <c r="G49" s="136"/>
    </row>
    <row r="50" spans="3:7" s="52" customFormat="1" x14ac:dyDescent="0.2">
      <c r="C50" s="57"/>
      <c r="D50" s="57"/>
      <c r="E50" s="57"/>
      <c r="F50" s="133"/>
      <c r="G50" s="58"/>
    </row>
    <row r="51" spans="3:7" s="52" customFormat="1" x14ac:dyDescent="0.2">
      <c r="C51" s="132"/>
      <c r="D51" s="57"/>
      <c r="E51" s="57"/>
      <c r="F51" s="133"/>
      <c r="G51" s="58"/>
    </row>
    <row r="52" spans="3:7" s="52" customFormat="1" x14ac:dyDescent="0.2">
      <c r="C52" s="57"/>
      <c r="D52" s="57"/>
      <c r="E52" s="57"/>
      <c r="F52" s="133"/>
      <c r="G52" s="58"/>
    </row>
    <row r="53" spans="3:7" s="52" customFormat="1" x14ac:dyDescent="0.2">
      <c r="C53" s="55"/>
      <c r="D53" s="55"/>
      <c r="E53" s="55"/>
      <c r="F53" s="133"/>
      <c r="G53" s="56"/>
    </row>
    <row r="54" spans="3:7" s="52" customFormat="1" x14ac:dyDescent="0.2">
      <c r="C54" s="135"/>
      <c r="D54" s="135"/>
      <c r="E54" s="135"/>
      <c r="F54" s="133"/>
      <c r="G54" s="136"/>
    </row>
    <row r="55" spans="3:7" s="52" customFormat="1" x14ac:dyDescent="0.2">
      <c r="C55" s="132"/>
      <c r="D55" s="132"/>
      <c r="E55" s="132"/>
      <c r="F55" s="133"/>
      <c r="G55" s="134"/>
    </row>
    <row r="56" spans="3:7" s="52" customFormat="1" x14ac:dyDescent="0.2">
      <c r="C56" s="132"/>
      <c r="D56" s="132"/>
      <c r="E56" s="132"/>
      <c r="F56" s="133"/>
      <c r="G56" s="134"/>
    </row>
    <row r="57" spans="3:7" s="52" customFormat="1" x14ac:dyDescent="0.2">
      <c r="C57" s="132"/>
      <c r="D57" s="57"/>
      <c r="E57" s="57"/>
      <c r="F57" s="133"/>
      <c r="G57" s="58"/>
    </row>
    <row r="58" spans="3:7" s="52" customFormat="1" x14ac:dyDescent="0.2">
      <c r="C58" s="132"/>
      <c r="D58" s="132"/>
      <c r="E58" s="132"/>
      <c r="F58" s="133"/>
      <c r="G58" s="134"/>
    </row>
    <row r="59" spans="3:7" s="52" customFormat="1" x14ac:dyDescent="0.2">
      <c r="C59" s="132"/>
      <c r="D59" s="132"/>
      <c r="E59" s="132"/>
      <c r="F59" s="133"/>
      <c r="G59" s="134"/>
    </row>
    <row r="60" spans="3:7" s="52" customFormat="1" x14ac:dyDescent="0.2">
      <c r="C60" s="55"/>
      <c r="D60" s="55"/>
      <c r="E60" s="55"/>
      <c r="F60" s="133"/>
      <c r="G60" s="56"/>
    </row>
    <row r="61" spans="3:7" s="52" customFormat="1" x14ac:dyDescent="0.2">
      <c r="C61" s="135"/>
      <c r="D61" s="135"/>
      <c r="E61" s="135"/>
      <c r="F61" s="133"/>
      <c r="G61" s="136"/>
    </row>
    <row r="62" spans="3:7" s="52" customFormat="1" x14ac:dyDescent="0.2">
      <c r="C62" s="132"/>
      <c r="D62" s="132"/>
      <c r="E62" s="132"/>
      <c r="F62" s="133"/>
      <c r="G62" s="134"/>
    </row>
    <row r="63" spans="3:7" s="52" customFormat="1" x14ac:dyDescent="0.2">
      <c r="C63" s="135"/>
      <c r="D63" s="135"/>
      <c r="E63" s="135"/>
      <c r="F63" s="133"/>
      <c r="G63" s="136"/>
    </row>
    <row r="64" spans="3:7" s="52" customFormat="1" x14ac:dyDescent="0.2">
      <c r="C64" s="55"/>
      <c r="D64" s="55"/>
      <c r="E64" s="55"/>
      <c r="F64" s="133"/>
      <c r="G64" s="56"/>
    </row>
    <row r="65" spans="3:7" s="52" customFormat="1" x14ac:dyDescent="0.2">
      <c r="C65" s="132"/>
      <c r="D65" s="132"/>
      <c r="E65" s="132"/>
      <c r="F65" s="133"/>
      <c r="G65" s="134"/>
    </row>
    <row r="66" spans="3:7" s="52" customFormat="1" x14ac:dyDescent="0.2">
      <c r="C66" s="135"/>
      <c r="D66" s="135"/>
      <c r="E66" s="135"/>
      <c r="F66" s="133"/>
      <c r="G66" s="136"/>
    </row>
    <row r="67" spans="3:7" s="52" customFormat="1" x14ac:dyDescent="0.2">
      <c r="C67" s="132"/>
      <c r="D67" s="132"/>
      <c r="E67" s="132"/>
      <c r="F67" s="133"/>
      <c r="G67" s="134"/>
    </row>
    <row r="68" spans="3:7" s="52" customFormat="1" x14ac:dyDescent="0.2">
      <c r="C68" s="135"/>
      <c r="D68" s="135"/>
      <c r="E68" s="135"/>
      <c r="F68" s="133"/>
      <c r="G68" s="136"/>
    </row>
    <row r="69" spans="3:7" s="52" customFormat="1" x14ac:dyDescent="0.2">
      <c r="C69" s="57"/>
      <c r="D69" s="57"/>
      <c r="E69" s="57"/>
      <c r="F69" s="133"/>
      <c r="G69" s="58"/>
    </row>
    <row r="70" spans="3:7" s="52" customFormat="1" x14ac:dyDescent="0.2">
      <c r="C70" s="132"/>
      <c r="D70" s="132"/>
      <c r="E70" s="132"/>
      <c r="F70" s="133"/>
      <c r="G70" s="134"/>
    </row>
    <row r="71" spans="3:7" s="52" customFormat="1" x14ac:dyDescent="0.2">
      <c r="C71" s="57"/>
      <c r="D71" s="57"/>
      <c r="E71" s="57"/>
      <c r="F71" s="133"/>
      <c r="G71" s="58"/>
    </row>
    <row r="72" spans="3:7" s="52" customFormat="1" x14ac:dyDescent="0.2">
      <c r="C72" s="132"/>
      <c r="D72" s="132"/>
      <c r="E72" s="132"/>
      <c r="F72" s="133"/>
      <c r="G72" s="134"/>
    </row>
    <row r="73" spans="3:7" s="52" customFormat="1" x14ac:dyDescent="0.2">
      <c r="C73" s="135"/>
      <c r="D73" s="57"/>
      <c r="E73" s="57"/>
      <c r="F73" s="133"/>
      <c r="G73" s="58"/>
    </row>
    <row r="74" spans="3:7" s="52" customFormat="1" x14ac:dyDescent="0.2">
      <c r="C74" s="135"/>
      <c r="D74" s="135"/>
      <c r="E74" s="135"/>
      <c r="F74" s="133"/>
      <c r="G74" s="136"/>
    </row>
    <row r="75" spans="3:7" s="52" customFormat="1" x14ac:dyDescent="0.2">
      <c r="C75" s="132"/>
      <c r="D75" s="132"/>
      <c r="E75" s="132"/>
      <c r="F75" s="133"/>
      <c r="G75" s="134"/>
    </row>
    <row r="76" spans="3:7" s="52" customFormat="1" x14ac:dyDescent="0.2">
      <c r="C76" s="135"/>
      <c r="D76" s="135"/>
      <c r="E76" s="135"/>
      <c r="F76" s="133"/>
      <c r="G76" s="136"/>
    </row>
    <row r="77" spans="3:7" s="52" customFormat="1" x14ac:dyDescent="0.2">
      <c r="C77" s="132"/>
      <c r="D77" s="132"/>
      <c r="E77" s="132"/>
      <c r="F77" s="133"/>
      <c r="G77" s="134"/>
    </row>
    <row r="78" spans="3:7" s="52" customFormat="1" x14ac:dyDescent="0.2">
      <c r="C78" s="132"/>
      <c r="D78" s="132"/>
      <c r="E78" s="132"/>
      <c r="F78" s="133"/>
      <c r="G78" s="134"/>
    </row>
    <row r="79" spans="3:7" s="52" customFormat="1" x14ac:dyDescent="0.2">
      <c r="C79" s="132"/>
      <c r="D79" s="132"/>
      <c r="E79" s="132"/>
      <c r="F79" s="133"/>
      <c r="G79" s="134"/>
    </row>
    <row r="80" spans="3:7" s="52" customFormat="1" x14ac:dyDescent="0.2">
      <c r="C80" s="55"/>
      <c r="D80" s="55"/>
      <c r="E80" s="55"/>
      <c r="F80" s="133"/>
      <c r="G80" s="56"/>
    </row>
    <row r="81" spans="3:7" s="52" customFormat="1" x14ac:dyDescent="0.2">
      <c r="C81" s="132"/>
      <c r="D81" s="132"/>
      <c r="E81" s="132"/>
      <c r="F81" s="133"/>
      <c r="G81" s="134"/>
    </row>
    <row r="82" spans="3:7" s="52" customFormat="1" x14ac:dyDescent="0.2">
      <c r="C82" s="132"/>
      <c r="D82" s="132"/>
      <c r="E82" s="132"/>
      <c r="F82" s="133"/>
      <c r="G82" s="134"/>
    </row>
    <row r="83" spans="3:7" s="52" customFormat="1" x14ac:dyDescent="0.2">
      <c r="C83" s="132"/>
      <c r="D83" s="132"/>
      <c r="E83" s="132"/>
      <c r="F83" s="133"/>
      <c r="G83" s="134"/>
    </row>
    <row r="84" spans="3:7" s="52" customFormat="1" x14ac:dyDescent="0.2">
      <c r="C84" s="132"/>
      <c r="D84" s="132"/>
      <c r="E84" s="132"/>
      <c r="F84" s="133"/>
      <c r="G84" s="134"/>
    </row>
    <row r="85" spans="3:7" s="52" customFormat="1" x14ac:dyDescent="0.2">
      <c r="C85" s="132"/>
      <c r="D85" s="132"/>
      <c r="E85" s="132"/>
      <c r="F85" s="133"/>
      <c r="G85" s="134"/>
    </row>
    <row r="86" spans="3:7" s="52" customFormat="1" x14ac:dyDescent="0.2">
      <c r="C86" s="57"/>
      <c r="D86" s="57"/>
      <c r="E86" s="57"/>
      <c r="F86" s="133"/>
      <c r="G86" s="58"/>
    </row>
    <row r="87" spans="3:7" s="52" customFormat="1" x14ac:dyDescent="0.2">
      <c r="C87" s="132"/>
      <c r="D87" s="132"/>
      <c r="E87" s="132"/>
      <c r="F87" s="133"/>
      <c r="G87" s="134"/>
    </row>
    <row r="88" spans="3:7" s="52" customFormat="1" x14ac:dyDescent="0.2">
      <c r="C88" s="57"/>
      <c r="D88" s="57"/>
      <c r="E88" s="57"/>
      <c r="F88" s="133"/>
      <c r="G88" s="58"/>
    </row>
    <row r="89" spans="3:7" s="52" customFormat="1" x14ac:dyDescent="0.2">
      <c r="C89" s="132"/>
      <c r="D89" s="132"/>
      <c r="E89" s="132"/>
      <c r="F89" s="133"/>
      <c r="G89" s="134"/>
    </row>
    <row r="90" spans="3:7" s="52" customFormat="1" x14ac:dyDescent="0.2">
      <c r="C90" s="57"/>
      <c r="D90" s="57"/>
      <c r="E90" s="57"/>
      <c r="F90" s="133"/>
      <c r="G90" s="58"/>
    </row>
    <row r="91" spans="3:7" s="52" customFormat="1" x14ac:dyDescent="0.2">
      <c r="C91" s="132"/>
      <c r="D91" s="132"/>
      <c r="E91" s="132"/>
      <c r="F91" s="133"/>
      <c r="G91" s="134"/>
    </row>
    <row r="92" spans="3:7" s="52" customFormat="1" x14ac:dyDescent="0.2">
      <c r="C92" s="57"/>
      <c r="D92" s="57"/>
      <c r="E92" s="57"/>
      <c r="F92" s="133"/>
      <c r="G92" s="58"/>
    </row>
    <row r="93" spans="3:7" s="52" customFormat="1" x14ac:dyDescent="0.2">
      <c r="C93" s="57"/>
      <c r="D93" s="57"/>
      <c r="E93" s="57"/>
      <c r="F93" s="133"/>
      <c r="G93" s="58"/>
    </row>
    <row r="94" spans="3:7" s="52" customFormat="1" x14ac:dyDescent="0.2">
      <c r="C94" s="132"/>
      <c r="D94" s="132"/>
      <c r="E94" s="132"/>
      <c r="F94" s="133"/>
      <c r="G94" s="134"/>
    </row>
    <row r="95" spans="3:7" s="52" customFormat="1" x14ac:dyDescent="0.2">
      <c r="C95" s="135"/>
      <c r="D95" s="135"/>
      <c r="E95" s="135"/>
      <c r="F95" s="133"/>
      <c r="G95" s="136"/>
    </row>
    <row r="96" spans="3:7" s="52" customFormat="1" x14ac:dyDescent="0.2">
      <c r="C96" s="135"/>
      <c r="D96" s="135"/>
      <c r="E96" s="135"/>
      <c r="F96" s="133"/>
      <c r="G96" s="136"/>
    </row>
    <row r="97" spans="3:7" s="52" customFormat="1" x14ac:dyDescent="0.2">
      <c r="C97" s="57"/>
      <c r="D97" s="57"/>
      <c r="E97" s="57"/>
      <c r="F97" s="133"/>
      <c r="G97" s="58"/>
    </row>
    <row r="98" spans="3:7" s="52" customFormat="1" x14ac:dyDescent="0.2">
      <c r="C98" s="135"/>
      <c r="D98" s="135"/>
      <c r="E98" s="135"/>
      <c r="F98" s="133"/>
      <c r="G98" s="136"/>
    </row>
    <row r="99" spans="3:7" s="52" customFormat="1" x14ac:dyDescent="0.2">
      <c r="C99" s="135"/>
      <c r="D99" s="57"/>
      <c r="E99" s="57"/>
      <c r="F99" s="133"/>
      <c r="G99" s="58"/>
    </row>
    <row r="100" spans="3:7" s="52" customFormat="1" x14ac:dyDescent="0.2">
      <c r="C100" s="135"/>
      <c r="D100" s="135"/>
      <c r="E100" s="135"/>
      <c r="F100" s="133"/>
      <c r="G100" s="136"/>
    </row>
    <row r="101" spans="3:7" s="52" customFormat="1" x14ac:dyDescent="0.2">
      <c r="C101" s="57"/>
      <c r="D101" s="57"/>
      <c r="E101" s="57"/>
      <c r="F101" s="133"/>
      <c r="G101" s="58"/>
    </row>
    <row r="102" spans="3:7" s="52" customFormat="1" x14ac:dyDescent="0.2">
      <c r="C102" s="132"/>
      <c r="D102" s="57"/>
      <c r="E102" s="57"/>
      <c r="F102" s="133"/>
      <c r="G102" s="58"/>
    </row>
    <row r="103" spans="3:7" s="52" customFormat="1" x14ac:dyDescent="0.2">
      <c r="C103" s="132"/>
      <c r="D103" s="132"/>
      <c r="E103" s="132"/>
      <c r="F103" s="133"/>
      <c r="G103" s="134"/>
    </row>
    <row r="104" spans="3:7" s="52" customFormat="1" x14ac:dyDescent="0.2">
      <c r="C104" s="132"/>
      <c r="D104" s="132"/>
      <c r="E104" s="132"/>
      <c r="F104" s="133"/>
      <c r="G104" s="134"/>
    </row>
    <row r="105" spans="3:7" s="52" customFormat="1" x14ac:dyDescent="0.2">
      <c r="C105" s="132"/>
      <c r="D105" s="132"/>
      <c r="E105" s="132"/>
      <c r="F105" s="133"/>
      <c r="G105" s="134"/>
    </row>
    <row r="106" spans="3:7" s="52" customFormat="1" x14ac:dyDescent="0.2">
      <c r="C106" s="132"/>
      <c r="D106" s="132"/>
      <c r="E106" s="132"/>
      <c r="F106" s="133"/>
      <c r="G106" s="134"/>
    </row>
    <row r="107" spans="3:7" s="52" customFormat="1" x14ac:dyDescent="0.2">
      <c r="C107" s="132"/>
      <c r="D107" s="132"/>
      <c r="E107" s="132"/>
      <c r="F107" s="133"/>
      <c r="G107" s="134"/>
    </row>
    <row r="108" spans="3:7" s="52" customFormat="1" x14ac:dyDescent="0.2">
      <c r="C108" s="135"/>
      <c r="D108" s="135"/>
      <c r="E108" s="135"/>
      <c r="F108" s="133"/>
      <c r="G108" s="136"/>
    </row>
    <row r="109" spans="3:7" s="52" customFormat="1" x14ac:dyDescent="0.2">
      <c r="C109" s="57"/>
      <c r="D109" s="57"/>
      <c r="E109" s="57"/>
      <c r="F109" s="133"/>
      <c r="G109" s="58"/>
    </row>
    <row r="110" spans="3:7" s="52" customFormat="1" x14ac:dyDescent="0.2">
      <c r="C110" s="132"/>
      <c r="D110" s="132"/>
      <c r="E110" s="132"/>
      <c r="F110" s="133"/>
      <c r="G110" s="134"/>
    </row>
    <row r="111" spans="3:7" s="52" customFormat="1" x14ac:dyDescent="0.2">
      <c r="C111" s="132"/>
      <c r="D111" s="132"/>
      <c r="E111" s="132"/>
      <c r="F111" s="133"/>
      <c r="G111" s="134"/>
    </row>
    <row r="112" spans="3:7" s="52" customFormat="1" x14ac:dyDescent="0.2">
      <c r="C112" s="132"/>
      <c r="D112" s="132"/>
      <c r="E112" s="132"/>
      <c r="F112" s="133"/>
      <c r="G112" s="134"/>
    </row>
    <row r="113" spans="3:7" s="52" customFormat="1" x14ac:dyDescent="0.2">
      <c r="C113" s="135"/>
      <c r="D113" s="135"/>
      <c r="E113" s="135"/>
      <c r="F113" s="133"/>
      <c r="G113" s="136"/>
    </row>
    <row r="114" spans="3:7" s="52" customFormat="1" x14ac:dyDescent="0.2">
      <c r="C114" s="55"/>
      <c r="D114" s="55"/>
      <c r="E114" s="55"/>
      <c r="F114" s="133"/>
      <c r="G114" s="56"/>
    </row>
    <row r="115" spans="3:7" s="52" customFormat="1" x14ac:dyDescent="0.2">
      <c r="C115" s="57"/>
      <c r="D115" s="57"/>
      <c r="E115" s="57"/>
      <c r="F115" s="133"/>
      <c r="G115" s="58"/>
    </row>
    <row r="116" spans="3:7" s="52" customFormat="1" x14ac:dyDescent="0.2">
      <c r="C116" s="132"/>
      <c r="D116" s="57"/>
      <c r="E116" s="57"/>
      <c r="F116" s="133"/>
      <c r="G116" s="58"/>
    </row>
    <row r="117" spans="3:7" s="52" customFormat="1" x14ac:dyDescent="0.2">
      <c r="C117" s="57"/>
      <c r="D117" s="57"/>
      <c r="E117" s="57"/>
      <c r="F117" s="133"/>
      <c r="G117" s="58"/>
    </row>
    <row r="118" spans="3:7" s="52" customFormat="1" x14ac:dyDescent="0.2">
      <c r="C118" s="57"/>
      <c r="D118" s="57"/>
      <c r="E118" s="57"/>
      <c r="F118" s="133"/>
      <c r="G118" s="58"/>
    </row>
    <row r="119" spans="3:7" s="52" customFormat="1" x14ac:dyDescent="0.2">
      <c r="C119" s="135"/>
      <c r="D119" s="135"/>
      <c r="E119" s="135"/>
      <c r="F119" s="133"/>
      <c r="G119" s="136"/>
    </row>
    <row r="120" spans="3:7" s="52" customFormat="1" x14ac:dyDescent="0.2">
      <c r="C120" s="135"/>
      <c r="D120" s="57"/>
      <c r="E120" s="57"/>
      <c r="F120" s="133"/>
      <c r="G120" s="58"/>
    </row>
    <row r="121" spans="3:7" s="52" customFormat="1" x14ac:dyDescent="0.2">
      <c r="C121" s="132"/>
      <c r="D121" s="132"/>
      <c r="E121" s="132"/>
      <c r="F121" s="133"/>
      <c r="G121" s="134"/>
    </row>
    <row r="122" spans="3:7" s="52" customFormat="1" x14ac:dyDescent="0.2">
      <c r="C122" s="57"/>
      <c r="D122" s="57"/>
      <c r="E122" s="57"/>
      <c r="F122" s="133"/>
      <c r="G122" s="58"/>
    </row>
    <row r="123" spans="3:7" s="52" customFormat="1" x14ac:dyDescent="0.2">
      <c r="C123" s="132"/>
      <c r="D123" s="132"/>
      <c r="E123" s="132"/>
      <c r="F123" s="133"/>
      <c r="G123" s="134"/>
    </row>
    <row r="124" spans="3:7" s="52" customFormat="1" x14ac:dyDescent="0.2">
      <c r="C124" s="57"/>
      <c r="D124" s="57"/>
      <c r="E124" s="57"/>
      <c r="F124" s="133"/>
      <c r="G124" s="58"/>
    </row>
    <row r="125" spans="3:7" s="52" customFormat="1" x14ac:dyDescent="0.2">
      <c r="C125" s="57"/>
      <c r="D125" s="57"/>
      <c r="E125" s="57"/>
      <c r="F125" s="133"/>
      <c r="G125" s="58"/>
    </row>
    <row r="126" spans="3:7" s="52" customFormat="1" x14ac:dyDescent="0.2">
      <c r="C126" s="135"/>
      <c r="D126" s="135"/>
      <c r="E126" s="135"/>
      <c r="F126" s="133"/>
      <c r="G126" s="136"/>
    </row>
    <row r="127" spans="3:7" s="52" customFormat="1" x14ac:dyDescent="0.2">
      <c r="C127" s="132"/>
      <c r="D127" s="132"/>
      <c r="E127" s="132"/>
      <c r="F127" s="133"/>
      <c r="G127" s="134"/>
    </row>
    <row r="128" spans="3:7" s="52" customFormat="1" x14ac:dyDescent="0.2">
      <c r="C128" s="132"/>
      <c r="D128" s="132"/>
      <c r="E128" s="132"/>
      <c r="F128" s="133"/>
      <c r="G128" s="134"/>
    </row>
    <row r="129" spans="3:7" s="52" customFormat="1" x14ac:dyDescent="0.2">
      <c r="C129" s="132"/>
      <c r="D129" s="132"/>
      <c r="E129" s="132"/>
      <c r="F129" s="133"/>
      <c r="G129" s="134"/>
    </row>
    <row r="130" spans="3:7" s="52" customFormat="1" x14ac:dyDescent="0.2">
      <c r="C130" s="55"/>
      <c r="D130" s="55"/>
      <c r="E130" s="55"/>
      <c r="F130" s="133"/>
      <c r="G130" s="56"/>
    </row>
    <row r="131" spans="3:7" s="52" customFormat="1" x14ac:dyDescent="0.2">
      <c r="C131" s="57"/>
      <c r="D131" s="57"/>
      <c r="E131" s="57"/>
      <c r="F131" s="133"/>
      <c r="G131" s="58"/>
    </row>
    <row r="132" spans="3:7" s="52" customFormat="1" x14ac:dyDescent="0.2">
      <c r="C132" s="132"/>
      <c r="D132" s="132"/>
      <c r="E132" s="132"/>
      <c r="F132" s="133"/>
      <c r="G132" s="134"/>
    </row>
    <row r="133" spans="3:7" s="52" customFormat="1" x14ac:dyDescent="0.2">
      <c r="C133" s="57"/>
      <c r="D133" s="57"/>
      <c r="E133" s="57"/>
      <c r="F133" s="133"/>
      <c r="G133" s="58"/>
    </row>
    <row r="134" spans="3:7" s="52" customFormat="1" x14ac:dyDescent="0.2">
      <c r="C134" s="132"/>
      <c r="D134" s="57"/>
      <c r="E134" s="57"/>
      <c r="F134" s="133"/>
      <c r="G134" s="58"/>
    </row>
    <row r="135" spans="3:7" s="52" customFormat="1" x14ac:dyDescent="0.2">
      <c r="C135" s="135"/>
      <c r="D135" s="135"/>
      <c r="E135" s="135"/>
      <c r="F135" s="133"/>
      <c r="G135" s="136"/>
    </row>
    <row r="136" spans="3:7" s="52" customFormat="1" x14ac:dyDescent="0.2">
      <c r="C136" s="132"/>
      <c r="D136" s="132"/>
      <c r="E136" s="132"/>
      <c r="F136" s="133"/>
      <c r="G136" s="134"/>
    </row>
    <row r="137" spans="3:7" s="52" customFormat="1" x14ac:dyDescent="0.2">
      <c r="C137" s="55"/>
      <c r="D137" s="55"/>
      <c r="E137" s="55"/>
      <c r="F137" s="133"/>
      <c r="G137" s="56"/>
    </row>
    <row r="138" spans="3:7" s="52" customFormat="1" x14ac:dyDescent="0.2">
      <c r="C138" s="135"/>
      <c r="D138" s="135"/>
      <c r="E138" s="135"/>
      <c r="F138" s="133"/>
      <c r="G138" s="136"/>
    </row>
    <row r="139" spans="3:7" s="52" customFormat="1" x14ac:dyDescent="0.2">
      <c r="C139" s="57"/>
      <c r="D139" s="57"/>
      <c r="E139" s="57"/>
      <c r="F139" s="133"/>
      <c r="G139" s="58"/>
    </row>
    <row r="140" spans="3:7" s="52" customFormat="1" x14ac:dyDescent="0.2">
      <c r="C140" s="132"/>
      <c r="D140" s="57"/>
      <c r="E140" s="57"/>
      <c r="F140" s="133"/>
      <c r="G140" s="58"/>
    </row>
    <row r="141" spans="3:7" s="52" customFormat="1" x14ac:dyDescent="0.2">
      <c r="C141" s="132"/>
      <c r="D141" s="132"/>
      <c r="E141" s="132"/>
      <c r="F141" s="133"/>
      <c r="G141" s="134"/>
    </row>
    <row r="142" spans="3:7" s="52" customFormat="1" x14ac:dyDescent="0.2">
      <c r="C142" s="55"/>
      <c r="D142" s="55"/>
      <c r="E142" s="55"/>
      <c r="F142" s="133"/>
      <c r="G142" s="56"/>
    </row>
    <row r="143" spans="3:7" s="52" customFormat="1" x14ac:dyDescent="0.2">
      <c r="C143" s="57"/>
      <c r="D143" s="57"/>
      <c r="E143" s="57"/>
      <c r="F143" s="133"/>
      <c r="G143" s="58"/>
    </row>
    <row r="144" spans="3:7" s="52" customFormat="1" x14ac:dyDescent="0.2">
      <c r="C144" s="57"/>
      <c r="D144" s="57"/>
      <c r="E144" s="57"/>
      <c r="F144" s="133"/>
      <c r="G144" s="58"/>
    </row>
    <row r="145" spans="3:7" s="52" customFormat="1" x14ac:dyDescent="0.2">
      <c r="C145" s="132"/>
      <c r="D145" s="132"/>
      <c r="E145" s="132"/>
      <c r="F145" s="133"/>
      <c r="G145" s="134"/>
    </row>
    <row r="146" spans="3:7" s="52" customFormat="1" x14ac:dyDescent="0.2">
      <c r="C146" s="132"/>
      <c r="D146" s="132"/>
      <c r="E146" s="132"/>
      <c r="F146" s="133"/>
      <c r="G146" s="134"/>
    </row>
    <row r="147" spans="3:7" s="52" customFormat="1" x14ac:dyDescent="0.2">
      <c r="C147" s="135"/>
      <c r="D147" s="135"/>
      <c r="E147" s="135"/>
      <c r="F147" s="133"/>
      <c r="G147" s="136"/>
    </row>
    <row r="148" spans="3:7" s="52" customFormat="1" x14ac:dyDescent="0.2">
      <c r="C148" s="132"/>
      <c r="D148" s="132"/>
      <c r="E148" s="132"/>
      <c r="F148" s="133"/>
      <c r="G148" s="134"/>
    </row>
    <row r="149" spans="3:7" s="52" customFormat="1" x14ac:dyDescent="0.2">
      <c r="C149" s="57"/>
      <c r="D149" s="57"/>
      <c r="E149" s="57"/>
      <c r="F149" s="133"/>
      <c r="G149" s="58"/>
    </row>
    <row r="150" spans="3:7" s="52" customFormat="1" x14ac:dyDescent="0.2">
      <c r="C150" s="132"/>
      <c r="D150" s="132"/>
      <c r="E150" s="132"/>
      <c r="F150" s="133"/>
      <c r="G150" s="134"/>
    </row>
    <row r="151" spans="3:7" s="52" customFormat="1" x14ac:dyDescent="0.2">
      <c r="C151" s="135"/>
      <c r="D151" s="135"/>
      <c r="E151" s="135"/>
      <c r="F151" s="133"/>
      <c r="G151" s="136"/>
    </row>
    <row r="152" spans="3:7" s="52" customFormat="1" x14ac:dyDescent="0.2">
      <c r="C152" s="135"/>
      <c r="D152" s="135"/>
      <c r="E152" s="135"/>
      <c r="F152" s="133"/>
      <c r="G152" s="136"/>
    </row>
    <row r="153" spans="3:7" s="52" customFormat="1" x14ac:dyDescent="0.2">
      <c r="C153" s="132"/>
      <c r="D153" s="132"/>
      <c r="E153" s="132"/>
      <c r="F153" s="133"/>
      <c r="G153" s="134"/>
    </row>
    <row r="154" spans="3:7" s="52" customFormat="1" x14ac:dyDescent="0.2">
      <c r="C154" s="132"/>
      <c r="D154" s="132"/>
      <c r="E154" s="132"/>
      <c r="F154" s="133"/>
      <c r="G154" s="134"/>
    </row>
    <row r="155" spans="3:7" s="52" customFormat="1" x14ac:dyDescent="0.2">
      <c r="C155" s="55"/>
      <c r="D155" s="55"/>
      <c r="E155" s="55"/>
      <c r="F155" s="133"/>
      <c r="G155" s="56"/>
    </row>
    <row r="156" spans="3:7" s="52" customFormat="1" x14ac:dyDescent="0.2">
      <c r="C156" s="132"/>
      <c r="D156" s="132"/>
      <c r="E156" s="132"/>
      <c r="F156" s="133"/>
      <c r="G156" s="134"/>
    </row>
    <row r="157" spans="3:7" s="52" customFormat="1" x14ac:dyDescent="0.2">
      <c r="C157" s="59"/>
      <c r="D157" s="59"/>
      <c r="E157" s="59"/>
      <c r="F157" s="133"/>
      <c r="G157" s="53"/>
    </row>
    <row r="158" spans="3:7" s="52" customFormat="1" x14ac:dyDescent="0.2">
      <c r="C158" s="59"/>
      <c r="D158" s="59"/>
      <c r="E158" s="59"/>
      <c r="F158" s="133"/>
      <c r="G158" s="53"/>
    </row>
    <row r="159" spans="3:7" s="52" customFormat="1" x14ac:dyDescent="0.2">
      <c r="C159" s="59"/>
      <c r="D159" s="59"/>
      <c r="E159" s="59"/>
      <c r="F159" s="133"/>
      <c r="G159" s="53"/>
    </row>
    <row r="160" spans="3:7" s="52" customFormat="1" x14ac:dyDescent="0.2">
      <c r="C160" s="59"/>
      <c r="D160" s="59"/>
      <c r="E160" s="59"/>
      <c r="F160" s="133"/>
      <c r="G160" s="53"/>
    </row>
    <row r="161" spans="6:6" s="52" customFormat="1" x14ac:dyDescent="0.2">
      <c r="F161" s="133"/>
    </row>
    <row r="162" spans="6:6" s="52" customFormat="1" x14ac:dyDescent="0.2">
      <c r="F162" s="133"/>
    </row>
    <row r="163" spans="6:6" s="52" customFormat="1" x14ac:dyDescent="0.2">
      <c r="F163" s="133"/>
    </row>
    <row r="164" spans="6:6" s="52" customFormat="1" x14ac:dyDescent="0.2">
      <c r="F164" s="133"/>
    </row>
    <row r="165" spans="6:6" s="52" customFormat="1" x14ac:dyDescent="0.2">
      <c r="F165" s="133"/>
    </row>
    <row r="166" spans="6:6" s="52" customFormat="1" x14ac:dyDescent="0.2">
      <c r="F166" s="133"/>
    </row>
    <row r="167" spans="6:6" s="52" customFormat="1" x14ac:dyDescent="0.2">
      <c r="F167" s="133"/>
    </row>
    <row r="168" spans="6:6" s="52" customFormat="1" x14ac:dyDescent="0.2">
      <c r="F168" s="133"/>
    </row>
    <row r="169" spans="6:6" s="52" customFormat="1" x14ac:dyDescent="0.2">
      <c r="F169" s="133"/>
    </row>
    <row r="170" spans="6:6" s="52" customFormat="1" x14ac:dyDescent="0.2">
      <c r="F170" s="133"/>
    </row>
    <row r="171" spans="6:6" s="52" customFormat="1" x14ac:dyDescent="0.2">
      <c r="F171" s="133"/>
    </row>
    <row r="172" spans="6:6" s="52" customFormat="1" x14ac:dyDescent="0.2">
      <c r="F172" s="133"/>
    </row>
    <row r="173" spans="6:6" s="52" customFormat="1" x14ac:dyDescent="0.2">
      <c r="F173" s="133"/>
    </row>
    <row r="174" spans="6:6" s="52" customFormat="1" x14ac:dyDescent="0.2">
      <c r="F174" s="133"/>
    </row>
    <row r="175" spans="6:6" s="52" customFormat="1" x14ac:dyDescent="0.2">
      <c r="F175" s="133"/>
    </row>
    <row r="176" spans="6:6" s="52" customFormat="1" x14ac:dyDescent="0.2">
      <c r="F176" s="133"/>
    </row>
    <row r="177" spans="6:6" s="52" customFormat="1" x14ac:dyDescent="0.2">
      <c r="F177" s="133"/>
    </row>
    <row r="178" spans="6:6" s="52" customFormat="1" x14ac:dyDescent="0.2">
      <c r="F178" s="133"/>
    </row>
    <row r="179" spans="6:6" s="52" customFormat="1" x14ac:dyDescent="0.2">
      <c r="F179" s="133"/>
    </row>
    <row r="180" spans="6:6" s="52" customFormat="1" x14ac:dyDescent="0.2">
      <c r="F180" s="133"/>
    </row>
    <row r="181" spans="6:6" s="52" customFormat="1" x14ac:dyDescent="0.2">
      <c r="F181" s="133"/>
    </row>
    <row r="182" spans="6:6" s="52" customFormat="1" x14ac:dyDescent="0.2">
      <c r="F182" s="133"/>
    </row>
    <row r="183" spans="6:6" s="52" customFormat="1" x14ac:dyDescent="0.2">
      <c r="F183" s="133"/>
    </row>
    <row r="184" spans="6:6" s="52" customFormat="1" x14ac:dyDescent="0.2">
      <c r="F184" s="133"/>
    </row>
    <row r="185" spans="6:6" s="52" customFormat="1" x14ac:dyDescent="0.2">
      <c r="F185" s="133"/>
    </row>
    <row r="186" spans="6:6" s="52" customFormat="1" x14ac:dyDescent="0.2">
      <c r="F186" s="133"/>
    </row>
    <row r="187" spans="6:6" s="52" customFormat="1" x14ac:dyDescent="0.2">
      <c r="F187" s="133"/>
    </row>
    <row r="188" spans="6:6" s="52" customFormat="1" x14ac:dyDescent="0.2">
      <c r="F188" s="133"/>
    </row>
    <row r="189" spans="6:6" s="52" customFormat="1" x14ac:dyDescent="0.2">
      <c r="F189" s="133"/>
    </row>
    <row r="190" spans="6:6" s="52" customFormat="1" x14ac:dyDescent="0.2">
      <c r="F190" s="133"/>
    </row>
    <row r="191" spans="6:6" s="52" customFormat="1" x14ac:dyDescent="0.2">
      <c r="F191" s="133"/>
    </row>
    <row r="192" spans="6:6" s="52" customFormat="1" x14ac:dyDescent="0.2">
      <c r="F192" s="133"/>
    </row>
    <row r="193" spans="6:6" s="52" customFormat="1" x14ac:dyDescent="0.2">
      <c r="F193" s="133"/>
    </row>
    <row r="194" spans="6:6" s="52" customFormat="1" x14ac:dyDescent="0.2">
      <c r="F194" s="133"/>
    </row>
    <row r="195" spans="6:6" s="52" customFormat="1" x14ac:dyDescent="0.2">
      <c r="F195" s="133"/>
    </row>
    <row r="196" spans="6:6" s="52" customFormat="1" x14ac:dyDescent="0.2">
      <c r="F196" s="133"/>
    </row>
    <row r="197" spans="6:6" s="52" customFormat="1" x14ac:dyDescent="0.2">
      <c r="F197" s="133"/>
    </row>
    <row r="198" spans="6:6" s="52" customFormat="1" x14ac:dyDescent="0.2">
      <c r="F198" s="133"/>
    </row>
    <row r="199" spans="6:6" s="52" customFormat="1" x14ac:dyDescent="0.2">
      <c r="F199" s="133"/>
    </row>
    <row r="200" spans="6:6" s="52" customFormat="1" x14ac:dyDescent="0.2">
      <c r="F200" s="133"/>
    </row>
    <row r="201" spans="6:6" s="52" customFormat="1" x14ac:dyDescent="0.2">
      <c r="F201" s="133"/>
    </row>
    <row r="202" spans="6:6" s="52" customFormat="1" x14ac:dyDescent="0.2">
      <c r="F202" s="133"/>
    </row>
    <row r="203" spans="6:6" s="52" customFormat="1" x14ac:dyDescent="0.2">
      <c r="F203" s="133"/>
    </row>
    <row r="204" spans="6:6" s="52" customFormat="1" x14ac:dyDescent="0.2">
      <c r="F204" s="133"/>
    </row>
    <row r="205" spans="6:6" s="52" customFormat="1" x14ac:dyDescent="0.2">
      <c r="F205" s="133"/>
    </row>
    <row r="206" spans="6:6" s="52" customFormat="1" x14ac:dyDescent="0.2">
      <c r="F206" s="133"/>
    </row>
    <row r="207" spans="6:6" s="52" customFormat="1" x14ac:dyDescent="0.2">
      <c r="F207" s="133"/>
    </row>
    <row r="208" spans="6:6" s="52" customFormat="1" x14ac:dyDescent="0.2">
      <c r="F208" s="133"/>
    </row>
    <row r="209" spans="6:6" s="52" customFormat="1" x14ac:dyDescent="0.2">
      <c r="F209" s="133"/>
    </row>
    <row r="210" spans="6:6" s="52" customFormat="1" x14ac:dyDescent="0.2">
      <c r="F210" s="133"/>
    </row>
    <row r="211" spans="6:6" s="52" customFormat="1" x14ac:dyDescent="0.2">
      <c r="F211" s="133"/>
    </row>
    <row r="212" spans="6:6" s="52" customFormat="1" x14ac:dyDescent="0.2">
      <c r="F212" s="133"/>
    </row>
    <row r="213" spans="6:6" s="52" customFormat="1" x14ac:dyDescent="0.2">
      <c r="F213" s="133"/>
    </row>
    <row r="214" spans="6:6" s="52" customFormat="1" x14ac:dyDescent="0.2">
      <c r="F214" s="133"/>
    </row>
    <row r="215" spans="6:6" s="52" customFormat="1" x14ac:dyDescent="0.2">
      <c r="F215" s="133"/>
    </row>
    <row r="216" spans="6:6" s="52" customFormat="1" x14ac:dyDescent="0.2">
      <c r="F216" s="133"/>
    </row>
    <row r="217" spans="6:6" s="52" customFormat="1" x14ac:dyDescent="0.2">
      <c r="F217" s="133"/>
    </row>
    <row r="218" spans="6:6" s="52" customFormat="1" x14ac:dyDescent="0.2">
      <c r="F218" s="133"/>
    </row>
    <row r="219" spans="6:6" s="52" customFormat="1" x14ac:dyDescent="0.2">
      <c r="F219" s="133"/>
    </row>
    <row r="220" spans="6:6" s="52" customFormat="1" x14ac:dyDescent="0.2">
      <c r="F220" s="133"/>
    </row>
    <row r="221" spans="6:6" s="52" customFormat="1" x14ac:dyDescent="0.2">
      <c r="F221" s="133"/>
    </row>
    <row r="222" spans="6:6" s="52" customFormat="1" x14ac:dyDescent="0.2">
      <c r="F222" s="133"/>
    </row>
    <row r="223" spans="6:6" s="52" customFormat="1" x14ac:dyDescent="0.2">
      <c r="F223" s="133"/>
    </row>
    <row r="224" spans="6:6" s="52" customFormat="1" x14ac:dyDescent="0.2">
      <c r="F224" s="133"/>
    </row>
    <row r="225" spans="6:6" s="52" customFormat="1" x14ac:dyDescent="0.2">
      <c r="F225" s="133"/>
    </row>
    <row r="226" spans="6:6" s="52" customFormat="1" x14ac:dyDescent="0.2">
      <c r="F226" s="133"/>
    </row>
    <row r="227" spans="6:6" s="52" customFormat="1" x14ac:dyDescent="0.2">
      <c r="F227" s="133"/>
    </row>
    <row r="228" spans="6:6" s="52" customFormat="1" x14ac:dyDescent="0.2">
      <c r="F228" s="133"/>
    </row>
    <row r="229" spans="6:6" s="52" customFormat="1" x14ac:dyDescent="0.2">
      <c r="F229" s="133"/>
    </row>
    <row r="230" spans="6:6" s="52" customFormat="1" x14ac:dyDescent="0.2">
      <c r="F230" s="133"/>
    </row>
    <row r="231" spans="6:6" s="52" customFormat="1" x14ac:dyDescent="0.2">
      <c r="F231" s="133"/>
    </row>
    <row r="232" spans="6:6" s="52" customFormat="1" x14ac:dyDescent="0.2">
      <c r="F232" s="133"/>
    </row>
    <row r="233" spans="6:6" s="52" customFormat="1" x14ac:dyDescent="0.2">
      <c r="F233" s="133"/>
    </row>
    <row r="234" spans="6:6" s="52" customFormat="1" x14ac:dyDescent="0.2">
      <c r="F234" s="133"/>
    </row>
    <row r="235" spans="6:6" s="52" customFormat="1" x14ac:dyDescent="0.2">
      <c r="F235" s="133"/>
    </row>
    <row r="236" spans="6:6" s="52" customFormat="1" x14ac:dyDescent="0.2">
      <c r="F236" s="133"/>
    </row>
    <row r="237" spans="6:6" s="52" customFormat="1" x14ac:dyDescent="0.2">
      <c r="F237" s="133"/>
    </row>
    <row r="238" spans="6:6" s="52" customFormat="1" x14ac:dyDescent="0.2">
      <c r="F238" s="133"/>
    </row>
    <row r="239" spans="6:6" s="52" customFormat="1" x14ac:dyDescent="0.2">
      <c r="F239" s="133"/>
    </row>
    <row r="240" spans="6:6" s="52" customFormat="1" x14ac:dyDescent="0.2">
      <c r="F240" s="133"/>
    </row>
    <row r="241" spans="6:6" s="52" customFormat="1" x14ac:dyDescent="0.2">
      <c r="F241" s="133"/>
    </row>
    <row r="242" spans="6:6" s="52" customFormat="1" x14ac:dyDescent="0.2">
      <c r="F242" s="133"/>
    </row>
    <row r="243" spans="6:6" s="52" customFormat="1" x14ac:dyDescent="0.2">
      <c r="F243" s="133"/>
    </row>
    <row r="244" spans="6:6" s="52" customFormat="1" x14ac:dyDescent="0.2">
      <c r="F244" s="133"/>
    </row>
    <row r="245" spans="6:6" s="52" customFormat="1" x14ac:dyDescent="0.2">
      <c r="F245" s="133"/>
    </row>
    <row r="246" spans="6:6" s="52" customFormat="1" x14ac:dyDescent="0.2">
      <c r="F246" s="133"/>
    </row>
    <row r="247" spans="6:6" s="52" customFormat="1" x14ac:dyDescent="0.2">
      <c r="F247" s="133"/>
    </row>
    <row r="248" spans="6:6" s="52" customFormat="1" x14ac:dyDescent="0.2">
      <c r="F248" s="133"/>
    </row>
    <row r="249" spans="6:6" s="52" customFormat="1" x14ac:dyDescent="0.2">
      <c r="F249" s="133"/>
    </row>
    <row r="250" spans="6:6" s="52" customFormat="1" x14ac:dyDescent="0.2">
      <c r="F250" s="133"/>
    </row>
    <row r="251" spans="6:6" s="52" customFormat="1" x14ac:dyDescent="0.2">
      <c r="F251" s="133"/>
    </row>
    <row r="252" spans="6:6" s="52" customFormat="1" x14ac:dyDescent="0.2">
      <c r="F252" s="133"/>
    </row>
    <row r="253" spans="6:6" s="52" customFormat="1" x14ac:dyDescent="0.2">
      <c r="F253" s="133"/>
    </row>
    <row r="254" spans="6:6" s="52" customFormat="1" x14ac:dyDescent="0.2">
      <c r="F254" s="133"/>
    </row>
    <row r="255" spans="6:6" s="52" customFormat="1" x14ac:dyDescent="0.2">
      <c r="F255" s="133"/>
    </row>
    <row r="256" spans="6:6" s="52" customFormat="1" x14ac:dyDescent="0.2">
      <c r="F256" s="133"/>
    </row>
    <row r="257" spans="6:6" s="52" customFormat="1" x14ac:dyDescent="0.2">
      <c r="F257" s="133"/>
    </row>
    <row r="258" spans="6:6" s="52" customFormat="1" x14ac:dyDescent="0.2">
      <c r="F258" s="133"/>
    </row>
    <row r="259" spans="6:6" s="52" customFormat="1" x14ac:dyDescent="0.2">
      <c r="F259" s="133"/>
    </row>
    <row r="260" spans="6:6" s="52" customFormat="1" x14ac:dyDescent="0.2">
      <c r="F260" s="133"/>
    </row>
    <row r="261" spans="6:6" s="52" customFormat="1" x14ac:dyDescent="0.2">
      <c r="F261" s="133"/>
    </row>
    <row r="262" spans="6:6" s="52" customFormat="1" x14ac:dyDescent="0.2">
      <c r="F262" s="133"/>
    </row>
    <row r="263" spans="6:6" s="52" customFormat="1" x14ac:dyDescent="0.2">
      <c r="F263" s="133"/>
    </row>
    <row r="264" spans="6:6" s="52" customFormat="1" x14ac:dyDescent="0.2">
      <c r="F264" s="133"/>
    </row>
    <row r="265" spans="6:6" s="52" customFormat="1" x14ac:dyDescent="0.2">
      <c r="F265" s="133"/>
    </row>
    <row r="266" spans="6:6" s="52" customFormat="1" x14ac:dyDescent="0.2">
      <c r="F266" s="133"/>
    </row>
    <row r="267" spans="6:6" s="52" customFormat="1" x14ac:dyDescent="0.2">
      <c r="F267" s="133"/>
    </row>
    <row r="268" spans="6:6" s="52" customFormat="1" x14ac:dyDescent="0.2">
      <c r="F268" s="133"/>
    </row>
    <row r="269" spans="6:6" s="52" customFormat="1" x14ac:dyDescent="0.2">
      <c r="F269" s="133"/>
    </row>
    <row r="270" spans="6:6" s="52" customFormat="1" x14ac:dyDescent="0.2">
      <c r="F270" s="133"/>
    </row>
    <row r="271" spans="6:6" s="52" customFormat="1" x14ac:dyDescent="0.2">
      <c r="F271" s="133"/>
    </row>
    <row r="272" spans="6:6" s="52" customFormat="1" x14ac:dyDescent="0.2">
      <c r="F272" s="133"/>
    </row>
    <row r="273" spans="6:6" s="52" customFormat="1" x14ac:dyDescent="0.2">
      <c r="F273" s="133"/>
    </row>
    <row r="274" spans="6:6" s="52" customFormat="1" x14ac:dyDescent="0.2">
      <c r="F274" s="133"/>
    </row>
    <row r="275" spans="6:6" s="52" customFormat="1" x14ac:dyDescent="0.2">
      <c r="F275" s="133"/>
    </row>
    <row r="276" spans="6:6" s="52" customFormat="1" x14ac:dyDescent="0.2">
      <c r="F276" s="133"/>
    </row>
    <row r="277" spans="6:6" s="52" customFormat="1" x14ac:dyDescent="0.2">
      <c r="F277" s="133"/>
    </row>
    <row r="278" spans="6:6" s="52" customFormat="1" x14ac:dyDescent="0.2">
      <c r="F278" s="133"/>
    </row>
    <row r="279" spans="6:6" s="52" customFormat="1" x14ac:dyDescent="0.2">
      <c r="F279" s="133"/>
    </row>
    <row r="280" spans="6:6" s="52" customFormat="1" x14ac:dyDescent="0.2">
      <c r="F280" s="133"/>
    </row>
    <row r="281" spans="6:6" s="52" customFormat="1" x14ac:dyDescent="0.2">
      <c r="F281" s="133"/>
    </row>
    <row r="282" spans="6:6" s="52" customFormat="1" x14ac:dyDescent="0.2">
      <c r="F282" s="133"/>
    </row>
    <row r="283" spans="6:6" s="52" customFormat="1" x14ac:dyDescent="0.2">
      <c r="F283" s="133"/>
    </row>
    <row r="284" spans="6:6" s="52" customFormat="1" x14ac:dyDescent="0.2">
      <c r="F284" s="133"/>
    </row>
    <row r="285" spans="6:6" s="52" customFormat="1" x14ac:dyDescent="0.2">
      <c r="F285" s="133"/>
    </row>
    <row r="286" spans="6:6" s="52" customFormat="1" x14ac:dyDescent="0.2">
      <c r="F286" s="133"/>
    </row>
    <row r="287" spans="6:6" s="52" customFormat="1" x14ac:dyDescent="0.2">
      <c r="F287" s="133"/>
    </row>
    <row r="288" spans="6:6" s="52" customFormat="1" x14ac:dyDescent="0.2">
      <c r="F288" s="133"/>
    </row>
    <row r="289" spans="6:6" s="52" customFormat="1" x14ac:dyDescent="0.2">
      <c r="F289" s="133"/>
    </row>
    <row r="290" spans="6:6" s="52" customFormat="1" x14ac:dyDescent="0.2">
      <c r="F290" s="133"/>
    </row>
    <row r="291" spans="6:6" s="52" customFormat="1" x14ac:dyDescent="0.2">
      <c r="F291" s="133"/>
    </row>
    <row r="292" spans="6:6" s="52" customFormat="1" x14ac:dyDescent="0.2">
      <c r="F292" s="133"/>
    </row>
    <row r="293" spans="6:6" s="52" customFormat="1" x14ac:dyDescent="0.2">
      <c r="F293" s="133"/>
    </row>
    <row r="294" spans="6:6" s="52" customFormat="1" x14ac:dyDescent="0.2">
      <c r="F294" s="133"/>
    </row>
    <row r="295" spans="6:6" s="52" customFormat="1" x14ac:dyDescent="0.2">
      <c r="F295" s="133"/>
    </row>
    <row r="296" spans="6:6" s="52" customFormat="1" x14ac:dyDescent="0.2">
      <c r="F296" s="133"/>
    </row>
    <row r="297" spans="6:6" s="52" customFormat="1" x14ac:dyDescent="0.2">
      <c r="F297" s="133"/>
    </row>
    <row r="298" spans="6:6" s="52" customFormat="1" x14ac:dyDescent="0.2">
      <c r="F298" s="133"/>
    </row>
    <row r="299" spans="6:6" s="52" customFormat="1" x14ac:dyDescent="0.2">
      <c r="F299" s="133"/>
    </row>
    <row r="300" spans="6:6" s="52" customFormat="1" x14ac:dyDescent="0.2">
      <c r="F300" s="133"/>
    </row>
    <row r="301" spans="6:6" s="52" customFormat="1" x14ac:dyDescent="0.2">
      <c r="F301" s="133"/>
    </row>
    <row r="302" spans="6:6" s="52" customFormat="1" x14ac:dyDescent="0.2">
      <c r="F302" s="133"/>
    </row>
    <row r="303" spans="6:6" s="52" customFormat="1" x14ac:dyDescent="0.2">
      <c r="F303" s="133"/>
    </row>
    <row r="304" spans="6:6" s="52" customFormat="1" x14ac:dyDescent="0.2">
      <c r="F304" s="133"/>
    </row>
    <row r="305" spans="6:6" s="52" customFormat="1" x14ac:dyDescent="0.2">
      <c r="F305" s="133"/>
    </row>
    <row r="306" spans="6:6" s="52" customFormat="1" x14ac:dyDescent="0.2">
      <c r="F306" s="133"/>
    </row>
    <row r="307" spans="6:6" s="52" customFormat="1" x14ac:dyDescent="0.2">
      <c r="F307" s="133"/>
    </row>
    <row r="308" spans="6:6" s="52" customFormat="1" x14ac:dyDescent="0.2">
      <c r="F308" s="133"/>
    </row>
    <row r="309" spans="6:6" s="52" customFormat="1" x14ac:dyDescent="0.2">
      <c r="F309" s="133"/>
    </row>
    <row r="310" spans="6:6" s="52" customFormat="1" x14ac:dyDescent="0.2">
      <c r="F310" s="133"/>
    </row>
    <row r="311" spans="6:6" s="52" customFormat="1" x14ac:dyDescent="0.2">
      <c r="F311" s="133"/>
    </row>
    <row r="312" spans="6:6" s="52" customFormat="1" x14ac:dyDescent="0.2">
      <c r="F312" s="133"/>
    </row>
    <row r="313" spans="6:6" s="52" customFormat="1" x14ac:dyDescent="0.2">
      <c r="F313" s="133"/>
    </row>
    <row r="314" spans="6:6" s="52" customFormat="1" x14ac:dyDescent="0.2">
      <c r="F314" s="133"/>
    </row>
    <row r="315" spans="6:6" s="52" customFormat="1" x14ac:dyDescent="0.2">
      <c r="F315" s="133"/>
    </row>
    <row r="316" spans="6:6" s="52" customFormat="1" x14ac:dyDescent="0.2">
      <c r="F316" s="133"/>
    </row>
    <row r="317" spans="6:6" s="52" customFormat="1" x14ac:dyDescent="0.2">
      <c r="F317" s="133"/>
    </row>
    <row r="318" spans="6:6" s="52" customFormat="1" x14ac:dyDescent="0.2">
      <c r="F318" s="133"/>
    </row>
    <row r="319" spans="6:6" s="52" customFormat="1" x14ac:dyDescent="0.2">
      <c r="F319" s="133"/>
    </row>
    <row r="320" spans="6:6" s="52" customFormat="1" x14ac:dyDescent="0.2">
      <c r="F320" s="133"/>
    </row>
    <row r="321" spans="6:6" s="52" customFormat="1" x14ac:dyDescent="0.2">
      <c r="F321" s="133"/>
    </row>
    <row r="322" spans="6:6" s="52" customFormat="1" x14ac:dyDescent="0.2">
      <c r="F322" s="133"/>
    </row>
    <row r="323" spans="6:6" s="52" customFormat="1" x14ac:dyDescent="0.2">
      <c r="F323" s="133"/>
    </row>
    <row r="324" spans="6:6" s="52" customFormat="1" x14ac:dyDescent="0.2">
      <c r="F324" s="133"/>
    </row>
    <row r="325" spans="6:6" s="52" customFormat="1" x14ac:dyDescent="0.2">
      <c r="F325" s="133"/>
    </row>
    <row r="326" spans="6:6" s="52" customFormat="1" x14ac:dyDescent="0.2">
      <c r="F326" s="133"/>
    </row>
    <row r="327" spans="6:6" s="52" customFormat="1" x14ac:dyDescent="0.2">
      <c r="F327" s="133"/>
    </row>
    <row r="328" spans="6:6" s="52" customFormat="1" x14ac:dyDescent="0.2">
      <c r="F328" s="133"/>
    </row>
    <row r="329" spans="6:6" s="52" customFormat="1" x14ac:dyDescent="0.2">
      <c r="F329" s="133"/>
    </row>
    <row r="330" spans="6:6" s="52" customFormat="1" x14ac:dyDescent="0.2">
      <c r="F330" s="133"/>
    </row>
    <row r="331" spans="6:6" s="52" customFormat="1" x14ac:dyDescent="0.2">
      <c r="F331" s="133"/>
    </row>
    <row r="332" spans="6:6" s="52" customFormat="1" x14ac:dyDescent="0.2">
      <c r="F332" s="133"/>
    </row>
    <row r="333" spans="6:6" s="52" customFormat="1" x14ac:dyDescent="0.2">
      <c r="F333" s="133"/>
    </row>
    <row r="334" spans="6:6" s="52" customFormat="1" x14ac:dyDescent="0.2">
      <c r="F334" s="133"/>
    </row>
    <row r="335" spans="6:6" s="52" customFormat="1" x14ac:dyDescent="0.2">
      <c r="F335" s="133"/>
    </row>
    <row r="336" spans="6:6" s="52" customFormat="1" x14ac:dyDescent="0.2">
      <c r="F336" s="133"/>
    </row>
    <row r="337" spans="6:6" s="52" customFormat="1" x14ac:dyDescent="0.2">
      <c r="F337" s="133"/>
    </row>
    <row r="338" spans="6:6" s="52" customFormat="1" x14ac:dyDescent="0.2">
      <c r="F338" s="133"/>
    </row>
    <row r="339" spans="6:6" s="52" customFormat="1" x14ac:dyDescent="0.2">
      <c r="F339" s="133"/>
    </row>
    <row r="340" spans="6:6" s="52" customFormat="1" x14ac:dyDescent="0.2">
      <c r="F340" s="133"/>
    </row>
    <row r="341" spans="6:6" s="52" customFormat="1" x14ac:dyDescent="0.2">
      <c r="F341" s="133"/>
    </row>
    <row r="342" spans="6:6" s="52" customFormat="1" x14ac:dyDescent="0.2">
      <c r="F342" s="133"/>
    </row>
    <row r="343" spans="6:6" s="52" customFormat="1" x14ac:dyDescent="0.2">
      <c r="F343" s="133"/>
    </row>
    <row r="344" spans="6:6" s="52" customFormat="1" x14ac:dyDescent="0.2">
      <c r="F344" s="133"/>
    </row>
    <row r="345" spans="6:6" s="52" customFormat="1" x14ac:dyDescent="0.2">
      <c r="F345" s="133"/>
    </row>
    <row r="346" spans="6:6" s="52" customFormat="1" x14ac:dyDescent="0.2">
      <c r="F346" s="133"/>
    </row>
    <row r="347" spans="6:6" s="52" customFormat="1" x14ac:dyDescent="0.2">
      <c r="F347" s="133"/>
    </row>
    <row r="348" spans="6:6" s="52" customFormat="1" x14ac:dyDescent="0.2">
      <c r="F348" s="133"/>
    </row>
    <row r="349" spans="6:6" s="52" customFormat="1" x14ac:dyDescent="0.2">
      <c r="F349" s="133"/>
    </row>
    <row r="350" spans="6:6" s="52" customFormat="1" x14ac:dyDescent="0.2">
      <c r="F350" s="133"/>
    </row>
    <row r="351" spans="6:6" s="52" customFormat="1" x14ac:dyDescent="0.2">
      <c r="F351" s="133"/>
    </row>
    <row r="352" spans="6:6" s="52" customFormat="1" x14ac:dyDescent="0.2">
      <c r="F352" s="133"/>
    </row>
    <row r="353" spans="6:6" s="52" customFormat="1" x14ac:dyDescent="0.2">
      <c r="F353" s="133"/>
    </row>
    <row r="354" spans="6:6" s="52" customFormat="1" x14ac:dyDescent="0.2">
      <c r="F354" s="133"/>
    </row>
    <row r="355" spans="6:6" s="52" customFormat="1" x14ac:dyDescent="0.2">
      <c r="F355" s="133"/>
    </row>
    <row r="356" spans="6:6" s="52" customFormat="1" x14ac:dyDescent="0.2">
      <c r="F356" s="133"/>
    </row>
    <row r="357" spans="6:6" s="52" customFormat="1" x14ac:dyDescent="0.2">
      <c r="F357" s="133"/>
    </row>
    <row r="358" spans="6:6" s="52" customFormat="1" x14ac:dyDescent="0.2">
      <c r="F358" s="133"/>
    </row>
    <row r="359" spans="6:6" s="52" customFormat="1" x14ac:dyDescent="0.2">
      <c r="F359" s="133"/>
    </row>
    <row r="360" spans="6:6" s="52" customFormat="1" x14ac:dyDescent="0.2">
      <c r="F360" s="133"/>
    </row>
    <row r="361" spans="6:6" s="52" customFormat="1" x14ac:dyDescent="0.2">
      <c r="F361" s="133"/>
    </row>
    <row r="362" spans="6:6" s="52" customFormat="1" x14ac:dyDescent="0.2">
      <c r="F362" s="133"/>
    </row>
    <row r="363" spans="6:6" s="52" customFormat="1" x14ac:dyDescent="0.2">
      <c r="F363" s="133"/>
    </row>
    <row r="364" spans="6:6" s="52" customFormat="1" x14ac:dyDescent="0.2">
      <c r="F364" s="133"/>
    </row>
    <row r="365" spans="6:6" s="52" customFormat="1" x14ac:dyDescent="0.2">
      <c r="F365" s="133"/>
    </row>
    <row r="366" spans="6:6" s="52" customFormat="1" x14ac:dyDescent="0.2">
      <c r="F366" s="133"/>
    </row>
    <row r="367" spans="6:6" s="52" customFormat="1" x14ac:dyDescent="0.2">
      <c r="F367" s="133"/>
    </row>
    <row r="368" spans="6:6" s="52" customFormat="1" x14ac:dyDescent="0.2">
      <c r="F368" s="133"/>
    </row>
    <row r="369" spans="6:6" s="52" customFormat="1" x14ac:dyDescent="0.2">
      <c r="F369" s="133"/>
    </row>
    <row r="370" spans="6:6" s="52" customFormat="1" x14ac:dyDescent="0.2">
      <c r="F370" s="133"/>
    </row>
    <row r="371" spans="6:6" s="52" customFormat="1" x14ac:dyDescent="0.2">
      <c r="F371" s="133"/>
    </row>
    <row r="372" spans="6:6" s="52" customFormat="1" x14ac:dyDescent="0.2">
      <c r="F372" s="133"/>
    </row>
    <row r="373" spans="6:6" s="52" customFormat="1" x14ac:dyDescent="0.2">
      <c r="F373" s="133"/>
    </row>
    <row r="374" spans="6:6" s="52" customFormat="1" x14ac:dyDescent="0.2">
      <c r="F374" s="133"/>
    </row>
    <row r="375" spans="6:6" s="52" customFormat="1" x14ac:dyDescent="0.2">
      <c r="F375" s="133"/>
    </row>
    <row r="376" spans="6:6" s="52" customFormat="1" x14ac:dyDescent="0.2">
      <c r="F376" s="133"/>
    </row>
    <row r="377" spans="6:6" s="52" customFormat="1" x14ac:dyDescent="0.2">
      <c r="F377" s="133"/>
    </row>
    <row r="378" spans="6:6" s="52" customFormat="1" x14ac:dyDescent="0.2">
      <c r="F378" s="133"/>
    </row>
    <row r="379" spans="6:6" s="52" customFormat="1" x14ac:dyDescent="0.2">
      <c r="F379" s="133"/>
    </row>
    <row r="380" spans="6:6" s="52" customFormat="1" x14ac:dyDescent="0.2">
      <c r="F380" s="133"/>
    </row>
    <row r="381" spans="6:6" s="52" customFormat="1" x14ac:dyDescent="0.2">
      <c r="F381" s="133"/>
    </row>
    <row r="382" spans="6:6" s="52" customFormat="1" x14ac:dyDescent="0.2">
      <c r="F382" s="133"/>
    </row>
    <row r="383" spans="6:6" s="52" customFormat="1" x14ac:dyDescent="0.2">
      <c r="F383" s="133"/>
    </row>
    <row r="384" spans="6:6" s="52" customFormat="1" x14ac:dyDescent="0.2">
      <c r="F384" s="133"/>
    </row>
    <row r="385" spans="6:6" s="52" customFormat="1" x14ac:dyDescent="0.2">
      <c r="F385" s="133"/>
    </row>
    <row r="386" spans="6:6" s="52" customFormat="1" x14ac:dyDescent="0.2">
      <c r="F386" s="133"/>
    </row>
    <row r="387" spans="6:6" s="52" customFormat="1" x14ac:dyDescent="0.2">
      <c r="F387" s="133"/>
    </row>
    <row r="388" spans="6:6" s="52" customFormat="1" x14ac:dyDescent="0.2">
      <c r="F388" s="133"/>
    </row>
    <row r="389" spans="6:6" s="52" customFormat="1" x14ac:dyDescent="0.2">
      <c r="F389" s="133"/>
    </row>
    <row r="390" spans="6:6" s="52" customFormat="1" x14ac:dyDescent="0.2">
      <c r="F390" s="133"/>
    </row>
    <row r="391" spans="6:6" s="52" customFormat="1" x14ac:dyDescent="0.2">
      <c r="F391" s="133"/>
    </row>
    <row r="392" spans="6:6" s="52" customFormat="1" x14ac:dyDescent="0.2">
      <c r="F392" s="133"/>
    </row>
    <row r="393" spans="6:6" s="52" customFormat="1" x14ac:dyDescent="0.2">
      <c r="F393" s="133"/>
    </row>
    <row r="394" spans="6:6" s="52" customFormat="1" x14ac:dyDescent="0.2">
      <c r="F394" s="133"/>
    </row>
    <row r="395" spans="6:6" s="52" customFormat="1" x14ac:dyDescent="0.2">
      <c r="F395" s="133"/>
    </row>
    <row r="396" spans="6:6" s="52" customFormat="1" x14ac:dyDescent="0.2">
      <c r="F396" s="133"/>
    </row>
    <row r="397" spans="6:6" s="52" customFormat="1" x14ac:dyDescent="0.2">
      <c r="F397" s="133"/>
    </row>
    <row r="398" spans="6:6" s="52" customFormat="1" x14ac:dyDescent="0.2">
      <c r="F398" s="133"/>
    </row>
    <row r="399" spans="6:6" s="52" customFormat="1" x14ac:dyDescent="0.2">
      <c r="F399" s="133"/>
    </row>
    <row r="400" spans="6:6" s="52" customFormat="1" x14ac:dyDescent="0.2">
      <c r="F400" s="133"/>
    </row>
    <row r="401" spans="6:6" s="52" customFormat="1" x14ac:dyDescent="0.2">
      <c r="F401" s="133"/>
    </row>
    <row r="402" spans="6:6" s="52" customFormat="1" x14ac:dyDescent="0.2">
      <c r="F402" s="133"/>
    </row>
    <row r="403" spans="6:6" s="52" customFormat="1" x14ac:dyDescent="0.2">
      <c r="F403" s="133"/>
    </row>
    <row r="404" spans="6:6" s="52" customFormat="1" x14ac:dyDescent="0.2">
      <c r="F404" s="133"/>
    </row>
    <row r="405" spans="6:6" s="52" customFormat="1" x14ac:dyDescent="0.2">
      <c r="F405" s="133"/>
    </row>
    <row r="406" spans="6:6" s="52" customFormat="1" x14ac:dyDescent="0.2">
      <c r="F406" s="133"/>
    </row>
    <row r="407" spans="6:6" s="52" customFormat="1" x14ac:dyDescent="0.2">
      <c r="F407" s="133"/>
    </row>
    <row r="408" spans="6:6" s="52" customFormat="1" x14ac:dyDescent="0.2">
      <c r="F408" s="133"/>
    </row>
    <row r="409" spans="6:6" s="52" customFormat="1" x14ac:dyDescent="0.2">
      <c r="F409" s="133"/>
    </row>
    <row r="410" spans="6:6" s="52" customFormat="1" x14ac:dyDescent="0.2">
      <c r="F410" s="133"/>
    </row>
    <row r="411" spans="6:6" s="52" customFormat="1" x14ac:dyDescent="0.2">
      <c r="F411" s="133"/>
    </row>
    <row r="412" spans="6:6" s="52" customFormat="1" x14ac:dyDescent="0.2">
      <c r="F412" s="133"/>
    </row>
    <row r="413" spans="6:6" s="52" customFormat="1" x14ac:dyDescent="0.2">
      <c r="F413" s="133"/>
    </row>
    <row r="414" spans="6:6" s="52" customFormat="1" x14ac:dyDescent="0.2">
      <c r="F414" s="133"/>
    </row>
    <row r="415" spans="6:6" s="52" customFormat="1" x14ac:dyDescent="0.2">
      <c r="F415" s="133"/>
    </row>
    <row r="416" spans="6:6" s="52" customFormat="1" x14ac:dyDescent="0.2">
      <c r="F416" s="133"/>
    </row>
    <row r="417" spans="6:6" s="52" customFormat="1" x14ac:dyDescent="0.2">
      <c r="F417" s="133"/>
    </row>
    <row r="418" spans="6:6" s="52" customFormat="1" x14ac:dyDescent="0.2">
      <c r="F418" s="133"/>
    </row>
    <row r="419" spans="6:6" s="52" customFormat="1" x14ac:dyDescent="0.2">
      <c r="F419" s="133"/>
    </row>
    <row r="420" spans="6:6" s="52" customFormat="1" x14ac:dyDescent="0.2">
      <c r="F420" s="133"/>
    </row>
    <row r="421" spans="6:6" s="52" customFormat="1" x14ac:dyDescent="0.2">
      <c r="F421" s="133"/>
    </row>
    <row r="422" spans="6:6" s="52" customFormat="1" x14ac:dyDescent="0.2">
      <c r="F422" s="133"/>
    </row>
    <row r="423" spans="6:6" s="52" customFormat="1" x14ac:dyDescent="0.2">
      <c r="F423" s="133"/>
    </row>
    <row r="424" spans="6:6" s="52" customFormat="1" x14ac:dyDescent="0.2">
      <c r="F424" s="133"/>
    </row>
    <row r="425" spans="6:6" s="52" customFormat="1" x14ac:dyDescent="0.2">
      <c r="F425" s="133"/>
    </row>
    <row r="426" spans="6:6" s="52" customFormat="1" x14ac:dyDescent="0.2">
      <c r="F426" s="133"/>
    </row>
    <row r="427" spans="6:6" s="52" customFormat="1" x14ac:dyDescent="0.2">
      <c r="F427" s="133"/>
    </row>
    <row r="428" spans="6:6" s="52" customFormat="1" x14ac:dyDescent="0.2">
      <c r="F428" s="133"/>
    </row>
    <row r="429" spans="6:6" s="52" customFormat="1" x14ac:dyDescent="0.2">
      <c r="F429" s="133"/>
    </row>
    <row r="430" spans="6:6" s="52" customFormat="1" x14ac:dyDescent="0.2">
      <c r="F430" s="133"/>
    </row>
    <row r="431" spans="6:6" s="52" customFormat="1" x14ac:dyDescent="0.2">
      <c r="F431" s="133"/>
    </row>
    <row r="432" spans="6:6" s="52" customFormat="1" x14ac:dyDescent="0.2">
      <c r="F432" s="133"/>
    </row>
    <row r="433" spans="6:6" s="52" customFormat="1" x14ac:dyDescent="0.2">
      <c r="F433" s="133"/>
    </row>
    <row r="434" spans="6:6" s="52" customFormat="1" x14ac:dyDescent="0.2">
      <c r="F434" s="133"/>
    </row>
    <row r="435" spans="6:6" s="52" customFormat="1" x14ac:dyDescent="0.2">
      <c r="F435" s="133"/>
    </row>
    <row r="436" spans="6:6" s="52" customFormat="1" x14ac:dyDescent="0.2">
      <c r="F436" s="133"/>
    </row>
    <row r="437" spans="6:6" s="52" customFormat="1" x14ac:dyDescent="0.2">
      <c r="F437" s="133"/>
    </row>
    <row r="438" spans="6:6" s="52" customFormat="1" x14ac:dyDescent="0.2">
      <c r="F438" s="133"/>
    </row>
    <row r="439" spans="6:6" s="52" customFormat="1" x14ac:dyDescent="0.2">
      <c r="F439" s="133"/>
    </row>
    <row r="440" spans="6:6" s="52" customFormat="1" x14ac:dyDescent="0.2">
      <c r="F440" s="133"/>
    </row>
    <row r="441" spans="6:6" s="52" customFormat="1" x14ac:dyDescent="0.2">
      <c r="F441" s="133"/>
    </row>
    <row r="442" spans="6:6" s="52" customFormat="1" x14ac:dyDescent="0.2">
      <c r="F442" s="133"/>
    </row>
    <row r="443" spans="6:6" s="52" customFormat="1" x14ac:dyDescent="0.2">
      <c r="F443" s="133"/>
    </row>
    <row r="444" spans="6:6" s="52" customFormat="1" x14ac:dyDescent="0.2">
      <c r="F444" s="133"/>
    </row>
    <row r="445" spans="6:6" s="52" customFormat="1" x14ac:dyDescent="0.2">
      <c r="F445" s="133"/>
    </row>
    <row r="446" spans="6:6" s="52" customFormat="1" x14ac:dyDescent="0.2">
      <c r="F446" s="133"/>
    </row>
    <row r="447" spans="6:6" s="52" customFormat="1" x14ac:dyDescent="0.2">
      <c r="F447" s="133"/>
    </row>
    <row r="448" spans="6:6" s="52" customFormat="1" x14ac:dyDescent="0.2">
      <c r="F448" s="133"/>
    </row>
    <row r="449" spans="6:6" s="52" customFormat="1" x14ac:dyDescent="0.2">
      <c r="F449" s="133"/>
    </row>
    <row r="450" spans="6:6" s="52" customFormat="1" x14ac:dyDescent="0.2">
      <c r="F450" s="133"/>
    </row>
    <row r="451" spans="6:6" s="52" customFormat="1" x14ac:dyDescent="0.2">
      <c r="F451" s="133"/>
    </row>
    <row r="452" spans="6:6" s="52" customFormat="1" x14ac:dyDescent="0.2">
      <c r="F452" s="133"/>
    </row>
    <row r="453" spans="6:6" s="52" customFormat="1" x14ac:dyDescent="0.2">
      <c r="F453" s="133"/>
    </row>
    <row r="454" spans="6:6" s="52" customFormat="1" x14ac:dyDescent="0.2">
      <c r="F454" s="133"/>
    </row>
    <row r="455" spans="6:6" s="52" customFormat="1" x14ac:dyDescent="0.2">
      <c r="F455" s="133"/>
    </row>
    <row r="456" spans="6:6" s="52" customFormat="1" x14ac:dyDescent="0.2">
      <c r="F456" s="133"/>
    </row>
    <row r="457" spans="6:6" s="52" customFormat="1" x14ac:dyDescent="0.2">
      <c r="F457" s="133"/>
    </row>
    <row r="458" spans="6:6" s="52" customFormat="1" x14ac:dyDescent="0.2">
      <c r="F458" s="133"/>
    </row>
    <row r="459" spans="6:6" s="52" customFormat="1" x14ac:dyDescent="0.2">
      <c r="F459" s="133"/>
    </row>
    <row r="460" spans="6:6" s="52" customFormat="1" x14ac:dyDescent="0.2">
      <c r="F460" s="133"/>
    </row>
    <row r="461" spans="6:6" s="52" customFormat="1" x14ac:dyDescent="0.2">
      <c r="F461" s="133"/>
    </row>
    <row r="462" spans="6:6" s="52" customFormat="1" x14ac:dyDescent="0.2">
      <c r="F462" s="133"/>
    </row>
    <row r="463" spans="6:6" s="52" customFormat="1" x14ac:dyDescent="0.2">
      <c r="F463" s="133"/>
    </row>
    <row r="464" spans="6:6" s="52" customFormat="1" x14ac:dyDescent="0.2">
      <c r="F464" s="133"/>
    </row>
    <row r="465" spans="6:6" s="52" customFormat="1" x14ac:dyDescent="0.2">
      <c r="F465" s="133"/>
    </row>
    <row r="466" spans="6:6" s="52" customFormat="1" x14ac:dyDescent="0.2">
      <c r="F466" s="133"/>
    </row>
    <row r="467" spans="6:6" s="52" customFormat="1" x14ac:dyDescent="0.2">
      <c r="F467" s="133"/>
    </row>
    <row r="468" spans="6:6" s="52" customFormat="1" x14ac:dyDescent="0.2">
      <c r="F468" s="133"/>
    </row>
    <row r="469" spans="6:6" s="52" customFormat="1" x14ac:dyDescent="0.2">
      <c r="F469" s="133"/>
    </row>
    <row r="470" spans="6:6" s="52" customFormat="1" x14ac:dyDescent="0.2">
      <c r="F470" s="133"/>
    </row>
    <row r="471" spans="6:6" s="52" customFormat="1" x14ac:dyDescent="0.2">
      <c r="F471" s="133"/>
    </row>
    <row r="472" spans="6:6" s="52" customFormat="1" x14ac:dyDescent="0.2">
      <c r="F472" s="133"/>
    </row>
    <row r="473" spans="6:6" s="52" customFormat="1" x14ac:dyDescent="0.2">
      <c r="F473" s="133"/>
    </row>
    <row r="474" spans="6:6" s="52" customFormat="1" x14ac:dyDescent="0.2">
      <c r="F474" s="133"/>
    </row>
    <row r="475" spans="6:6" s="52" customFormat="1" x14ac:dyDescent="0.2">
      <c r="F475" s="133"/>
    </row>
    <row r="476" spans="6:6" s="52" customFormat="1" x14ac:dyDescent="0.2">
      <c r="F476" s="133"/>
    </row>
    <row r="477" spans="6:6" s="52" customFormat="1" x14ac:dyDescent="0.2">
      <c r="F477" s="133"/>
    </row>
    <row r="478" spans="6:6" s="52" customFormat="1" x14ac:dyDescent="0.2">
      <c r="F478" s="133"/>
    </row>
    <row r="479" spans="6:6" s="52" customFormat="1" x14ac:dyDescent="0.2">
      <c r="F479" s="133"/>
    </row>
    <row r="480" spans="6:6" s="52" customFormat="1" x14ac:dyDescent="0.2">
      <c r="F480" s="133"/>
    </row>
    <row r="481" spans="6:6" s="52" customFormat="1" x14ac:dyDescent="0.2">
      <c r="F481" s="133"/>
    </row>
    <row r="482" spans="6:6" s="52" customFormat="1" x14ac:dyDescent="0.2">
      <c r="F482" s="133"/>
    </row>
    <row r="483" spans="6:6" s="52" customFormat="1" x14ac:dyDescent="0.2">
      <c r="F483" s="133"/>
    </row>
    <row r="484" spans="6:6" s="52" customFormat="1" x14ac:dyDescent="0.2">
      <c r="F484" s="133"/>
    </row>
    <row r="485" spans="6:6" s="52" customFormat="1" x14ac:dyDescent="0.2">
      <c r="F485" s="133"/>
    </row>
    <row r="486" spans="6:6" s="52" customFormat="1" x14ac:dyDescent="0.2">
      <c r="F486" s="133"/>
    </row>
    <row r="487" spans="6:6" s="52" customFormat="1" x14ac:dyDescent="0.2">
      <c r="F487" s="133"/>
    </row>
    <row r="488" spans="6:6" s="52" customFormat="1" x14ac:dyDescent="0.2">
      <c r="F488" s="133"/>
    </row>
    <row r="489" spans="6:6" s="52" customFormat="1" x14ac:dyDescent="0.2">
      <c r="F489" s="133"/>
    </row>
    <row r="490" spans="6:6" s="52" customFormat="1" x14ac:dyDescent="0.2">
      <c r="F490" s="133"/>
    </row>
    <row r="491" spans="6:6" s="52" customFormat="1" x14ac:dyDescent="0.2">
      <c r="F491" s="133"/>
    </row>
    <row r="492" spans="6:6" s="52" customFormat="1" x14ac:dyDescent="0.2">
      <c r="F492" s="133"/>
    </row>
    <row r="493" spans="6:6" s="52" customFormat="1" x14ac:dyDescent="0.2">
      <c r="F493" s="133"/>
    </row>
    <row r="494" spans="6:6" s="52" customFormat="1" x14ac:dyDescent="0.2">
      <c r="F494" s="133"/>
    </row>
    <row r="495" spans="6:6" s="52" customFormat="1" x14ac:dyDescent="0.2">
      <c r="F495" s="133"/>
    </row>
    <row r="496" spans="6:6" s="52" customFormat="1" x14ac:dyDescent="0.2">
      <c r="F496" s="133"/>
    </row>
    <row r="497" spans="6:6" s="52" customFormat="1" x14ac:dyDescent="0.2">
      <c r="F497" s="133"/>
    </row>
    <row r="498" spans="6:6" s="52" customFormat="1" x14ac:dyDescent="0.2">
      <c r="F498" s="133"/>
    </row>
    <row r="499" spans="6:6" s="52" customFormat="1" x14ac:dyDescent="0.2">
      <c r="F499" s="133"/>
    </row>
    <row r="500" spans="6:6" s="52" customFormat="1" x14ac:dyDescent="0.2">
      <c r="F500" s="133"/>
    </row>
    <row r="501" spans="6:6" s="52" customFormat="1" x14ac:dyDescent="0.2">
      <c r="F501" s="133"/>
    </row>
    <row r="502" spans="6:6" s="52" customFormat="1" x14ac:dyDescent="0.2">
      <c r="F502" s="133"/>
    </row>
    <row r="503" spans="6:6" s="52" customFormat="1" x14ac:dyDescent="0.2">
      <c r="F503" s="133"/>
    </row>
    <row r="504" spans="6:6" s="52" customFormat="1" x14ac:dyDescent="0.2">
      <c r="F504" s="133"/>
    </row>
    <row r="505" spans="6:6" s="52" customFormat="1" x14ac:dyDescent="0.2">
      <c r="F505" s="133"/>
    </row>
    <row r="506" spans="6:6" s="52" customFormat="1" x14ac:dyDescent="0.2">
      <c r="F506" s="133"/>
    </row>
    <row r="507" spans="6:6" s="52" customFormat="1" x14ac:dyDescent="0.2">
      <c r="F507" s="133"/>
    </row>
    <row r="508" spans="6:6" s="52" customFormat="1" x14ac:dyDescent="0.2">
      <c r="F508" s="133"/>
    </row>
    <row r="509" spans="6:6" s="52" customFormat="1" x14ac:dyDescent="0.2">
      <c r="F509" s="133"/>
    </row>
    <row r="510" spans="6:6" s="52" customFormat="1" x14ac:dyDescent="0.2">
      <c r="F510" s="133"/>
    </row>
    <row r="511" spans="6:6" s="52" customFormat="1" x14ac:dyDescent="0.2">
      <c r="F511" s="133"/>
    </row>
    <row r="512" spans="6:6" s="52" customFormat="1" x14ac:dyDescent="0.2">
      <c r="F512" s="133"/>
    </row>
    <row r="513" spans="6:6" s="52" customFormat="1" x14ac:dyDescent="0.2">
      <c r="F513" s="133"/>
    </row>
    <row r="514" spans="6:6" s="52" customFormat="1" x14ac:dyDescent="0.2">
      <c r="F514" s="133"/>
    </row>
    <row r="515" spans="6:6" s="52" customFormat="1" x14ac:dyDescent="0.2">
      <c r="F515" s="133"/>
    </row>
    <row r="516" spans="6:6" s="52" customFormat="1" x14ac:dyDescent="0.2">
      <c r="F516" s="133"/>
    </row>
    <row r="517" spans="6:6" s="52" customFormat="1" x14ac:dyDescent="0.2">
      <c r="F517" s="133"/>
    </row>
    <row r="518" spans="6:6" s="52" customFormat="1" x14ac:dyDescent="0.2">
      <c r="F518" s="133"/>
    </row>
    <row r="519" spans="6:6" s="52" customFormat="1" x14ac:dyDescent="0.2">
      <c r="F519" s="133"/>
    </row>
    <row r="520" spans="6:6" s="52" customFormat="1" x14ac:dyDescent="0.2">
      <c r="F520" s="133"/>
    </row>
    <row r="521" spans="6:6" s="52" customFormat="1" x14ac:dyDescent="0.2">
      <c r="F521" s="133"/>
    </row>
    <row r="522" spans="6:6" s="52" customFormat="1" x14ac:dyDescent="0.2">
      <c r="F522" s="133"/>
    </row>
    <row r="523" spans="6:6" s="52" customFormat="1" x14ac:dyDescent="0.2">
      <c r="F523" s="133"/>
    </row>
    <row r="524" spans="6:6" s="52" customFormat="1" x14ac:dyDescent="0.2">
      <c r="F524" s="133"/>
    </row>
    <row r="525" spans="6:6" s="52" customFormat="1" x14ac:dyDescent="0.2">
      <c r="F525" s="133"/>
    </row>
    <row r="526" spans="6:6" s="52" customFormat="1" x14ac:dyDescent="0.2">
      <c r="F526" s="133"/>
    </row>
    <row r="527" spans="6:6" s="52" customFormat="1" x14ac:dyDescent="0.2">
      <c r="F527" s="133"/>
    </row>
    <row r="528" spans="6:6" s="52" customFormat="1" x14ac:dyDescent="0.2">
      <c r="F528" s="133"/>
    </row>
    <row r="529" spans="6:6" s="52" customFormat="1" x14ac:dyDescent="0.2">
      <c r="F529" s="133"/>
    </row>
    <row r="530" spans="6:6" s="52" customFormat="1" x14ac:dyDescent="0.2">
      <c r="F530" s="133"/>
    </row>
    <row r="531" spans="6:6" s="52" customFormat="1" x14ac:dyDescent="0.2">
      <c r="F531" s="133"/>
    </row>
    <row r="532" spans="6:6" s="52" customFormat="1" x14ac:dyDescent="0.2">
      <c r="F532" s="133"/>
    </row>
    <row r="533" spans="6:6" s="52" customFormat="1" x14ac:dyDescent="0.2">
      <c r="F533" s="133"/>
    </row>
    <row r="534" spans="6:6" s="52" customFormat="1" x14ac:dyDescent="0.2">
      <c r="F534" s="133"/>
    </row>
    <row r="535" spans="6:6" s="52" customFormat="1" x14ac:dyDescent="0.2">
      <c r="F535" s="133"/>
    </row>
    <row r="536" spans="6:6" s="52" customFormat="1" x14ac:dyDescent="0.2">
      <c r="F536" s="133"/>
    </row>
    <row r="537" spans="6:6" s="52" customFormat="1" x14ac:dyDescent="0.2">
      <c r="F537" s="133"/>
    </row>
    <row r="538" spans="6:6" s="52" customFormat="1" x14ac:dyDescent="0.2">
      <c r="F538" s="133"/>
    </row>
    <row r="539" spans="6:6" s="52" customFormat="1" x14ac:dyDescent="0.2">
      <c r="F539" s="133"/>
    </row>
    <row r="540" spans="6:6" s="52" customFormat="1" x14ac:dyDescent="0.2">
      <c r="F540" s="133"/>
    </row>
    <row r="541" spans="6:6" s="52" customFormat="1" x14ac:dyDescent="0.2">
      <c r="F541" s="133"/>
    </row>
    <row r="542" spans="6:6" s="52" customFormat="1" x14ac:dyDescent="0.2">
      <c r="F542" s="133"/>
    </row>
    <row r="543" spans="6:6" s="52" customFormat="1" x14ac:dyDescent="0.2">
      <c r="F543" s="133"/>
    </row>
    <row r="544" spans="6:6" s="52" customFormat="1" x14ac:dyDescent="0.2">
      <c r="F544" s="133"/>
    </row>
    <row r="545" spans="6:6" s="52" customFormat="1" x14ac:dyDescent="0.2">
      <c r="F545" s="133"/>
    </row>
    <row r="546" spans="6:6" s="52" customFormat="1" x14ac:dyDescent="0.2">
      <c r="F546" s="133"/>
    </row>
    <row r="547" spans="6:6" s="52" customFormat="1" x14ac:dyDescent="0.2">
      <c r="F547" s="133"/>
    </row>
    <row r="548" spans="6:6" s="52" customFormat="1" x14ac:dyDescent="0.2">
      <c r="F548" s="133"/>
    </row>
    <row r="549" spans="6:6" s="52" customFormat="1" x14ac:dyDescent="0.2">
      <c r="F549" s="133"/>
    </row>
    <row r="550" spans="6:6" s="52" customFormat="1" x14ac:dyDescent="0.2">
      <c r="F550" s="133"/>
    </row>
    <row r="551" spans="6:6" s="52" customFormat="1" x14ac:dyDescent="0.2">
      <c r="F551" s="133"/>
    </row>
    <row r="552" spans="6:6" s="52" customFormat="1" x14ac:dyDescent="0.2">
      <c r="F552" s="133"/>
    </row>
    <row r="553" spans="6:6" s="52" customFormat="1" x14ac:dyDescent="0.2">
      <c r="F553" s="133"/>
    </row>
    <row r="554" spans="6:6" s="52" customFormat="1" x14ac:dyDescent="0.2">
      <c r="F554" s="133"/>
    </row>
    <row r="555" spans="6:6" s="52" customFormat="1" x14ac:dyDescent="0.2">
      <c r="F555" s="133"/>
    </row>
    <row r="556" spans="6:6" s="52" customFormat="1" x14ac:dyDescent="0.2">
      <c r="F556" s="133"/>
    </row>
    <row r="557" spans="6:6" s="52" customFormat="1" x14ac:dyDescent="0.2">
      <c r="F557" s="133"/>
    </row>
    <row r="558" spans="6:6" s="52" customFormat="1" x14ac:dyDescent="0.2">
      <c r="F558" s="133"/>
    </row>
    <row r="559" spans="6:6" s="52" customFormat="1" x14ac:dyDescent="0.2">
      <c r="F559" s="133"/>
    </row>
    <row r="560" spans="6:6" s="52" customFormat="1" x14ac:dyDescent="0.2">
      <c r="F560" s="133"/>
    </row>
    <row r="561" spans="6:6" s="52" customFormat="1" x14ac:dyDescent="0.2">
      <c r="F561" s="133"/>
    </row>
    <row r="562" spans="6:6" s="52" customFormat="1" x14ac:dyDescent="0.2">
      <c r="F562" s="133"/>
    </row>
    <row r="563" spans="6:6" s="52" customFormat="1" x14ac:dyDescent="0.2">
      <c r="F563" s="133"/>
    </row>
    <row r="564" spans="6:6" s="52" customFormat="1" x14ac:dyDescent="0.2">
      <c r="F564" s="133"/>
    </row>
    <row r="565" spans="6:6" s="52" customFormat="1" x14ac:dyDescent="0.2">
      <c r="F565" s="133"/>
    </row>
    <row r="566" spans="6:6" s="52" customFormat="1" x14ac:dyDescent="0.2">
      <c r="F566" s="133"/>
    </row>
    <row r="567" spans="6:6" s="52" customFormat="1" x14ac:dyDescent="0.2">
      <c r="F567" s="133"/>
    </row>
    <row r="568" spans="6:6" s="52" customFormat="1" x14ac:dyDescent="0.2">
      <c r="F568" s="133"/>
    </row>
    <row r="569" spans="6:6" s="52" customFormat="1" x14ac:dyDescent="0.2">
      <c r="F569" s="133"/>
    </row>
    <row r="570" spans="6:6" s="52" customFormat="1" x14ac:dyDescent="0.2">
      <c r="F570" s="133"/>
    </row>
    <row r="571" spans="6:6" s="52" customFormat="1" x14ac:dyDescent="0.2">
      <c r="F571" s="133"/>
    </row>
    <row r="572" spans="6:6" s="52" customFormat="1" x14ac:dyDescent="0.2">
      <c r="F572" s="133"/>
    </row>
    <row r="573" spans="6:6" s="52" customFormat="1" x14ac:dyDescent="0.2">
      <c r="F573" s="133"/>
    </row>
    <row r="574" spans="6:6" s="52" customFormat="1" x14ac:dyDescent="0.2">
      <c r="F574" s="133"/>
    </row>
    <row r="575" spans="6:6" s="52" customFormat="1" x14ac:dyDescent="0.2">
      <c r="F575" s="133"/>
    </row>
    <row r="576" spans="6:6" s="52" customFormat="1" x14ac:dyDescent="0.2">
      <c r="F576" s="133"/>
    </row>
    <row r="577" spans="6:6" s="52" customFormat="1" x14ac:dyDescent="0.2">
      <c r="F577" s="133"/>
    </row>
    <row r="578" spans="6:6" s="52" customFormat="1" x14ac:dyDescent="0.2">
      <c r="F578" s="133"/>
    </row>
    <row r="579" spans="6:6" s="52" customFormat="1" x14ac:dyDescent="0.2">
      <c r="F579" s="133"/>
    </row>
    <row r="580" spans="6:6" s="52" customFormat="1" x14ac:dyDescent="0.2">
      <c r="F580" s="133"/>
    </row>
    <row r="581" spans="6:6" s="52" customFormat="1" x14ac:dyDescent="0.2">
      <c r="F581" s="133"/>
    </row>
    <row r="582" spans="6:6" s="52" customFormat="1" x14ac:dyDescent="0.2">
      <c r="F582" s="133"/>
    </row>
    <row r="583" spans="6:6" s="52" customFormat="1" x14ac:dyDescent="0.2">
      <c r="F583" s="133"/>
    </row>
    <row r="584" spans="6:6" s="52" customFormat="1" x14ac:dyDescent="0.2">
      <c r="F584" s="133"/>
    </row>
    <row r="585" spans="6:6" s="52" customFormat="1" x14ac:dyDescent="0.2">
      <c r="F585" s="133"/>
    </row>
    <row r="586" spans="6:6" s="52" customFormat="1" x14ac:dyDescent="0.2">
      <c r="F586" s="133"/>
    </row>
    <row r="587" spans="6:6" s="52" customFormat="1" x14ac:dyDescent="0.2">
      <c r="F587" s="133"/>
    </row>
    <row r="588" spans="6:6" s="52" customFormat="1" x14ac:dyDescent="0.2">
      <c r="F588" s="133"/>
    </row>
    <row r="589" spans="6:6" s="52" customFormat="1" x14ac:dyDescent="0.2">
      <c r="F589" s="133"/>
    </row>
    <row r="590" spans="6:6" s="52" customFormat="1" x14ac:dyDescent="0.2">
      <c r="F590" s="133"/>
    </row>
    <row r="591" spans="6:6" s="52" customFormat="1" x14ac:dyDescent="0.2">
      <c r="F591" s="133"/>
    </row>
    <row r="592" spans="6:6" s="52" customFormat="1" x14ac:dyDescent="0.2">
      <c r="F592" s="133"/>
    </row>
    <row r="593" spans="6:6" s="52" customFormat="1" x14ac:dyDescent="0.2">
      <c r="F593" s="133"/>
    </row>
    <row r="594" spans="6:6" s="52" customFormat="1" x14ac:dyDescent="0.2">
      <c r="F594" s="133"/>
    </row>
    <row r="595" spans="6:6" s="52" customFormat="1" x14ac:dyDescent="0.2">
      <c r="F595" s="133"/>
    </row>
    <row r="596" spans="6:6" s="52" customFormat="1" x14ac:dyDescent="0.2">
      <c r="F596" s="133"/>
    </row>
    <row r="597" spans="6:6" s="52" customFormat="1" x14ac:dyDescent="0.2">
      <c r="F597" s="133"/>
    </row>
    <row r="598" spans="6:6" s="52" customFormat="1" x14ac:dyDescent="0.2">
      <c r="F598" s="133"/>
    </row>
    <row r="599" spans="6:6" s="52" customFormat="1" x14ac:dyDescent="0.2">
      <c r="F599" s="133"/>
    </row>
    <row r="600" spans="6:6" s="52" customFormat="1" x14ac:dyDescent="0.2">
      <c r="F600" s="133"/>
    </row>
    <row r="601" spans="6:6" s="52" customFormat="1" x14ac:dyDescent="0.2">
      <c r="F601" s="133"/>
    </row>
    <row r="602" spans="6:6" s="52" customFormat="1" x14ac:dyDescent="0.2">
      <c r="F602" s="133"/>
    </row>
    <row r="603" spans="6:6" s="52" customFormat="1" x14ac:dyDescent="0.2">
      <c r="F603" s="133"/>
    </row>
    <row r="604" spans="6:6" s="52" customFormat="1" x14ac:dyDescent="0.2">
      <c r="F604" s="133"/>
    </row>
    <row r="605" spans="6:6" s="52" customFormat="1" x14ac:dyDescent="0.2">
      <c r="F605" s="133"/>
    </row>
    <row r="606" spans="6:6" s="52" customFormat="1" x14ac:dyDescent="0.2">
      <c r="F606" s="133"/>
    </row>
    <row r="607" spans="6:6" s="52" customFormat="1" x14ac:dyDescent="0.2">
      <c r="F607" s="133"/>
    </row>
    <row r="608" spans="6:6" s="52" customFormat="1" x14ac:dyDescent="0.2">
      <c r="F608" s="133"/>
    </row>
    <row r="609" spans="6:6" s="52" customFormat="1" x14ac:dyDescent="0.2">
      <c r="F609" s="133"/>
    </row>
    <row r="610" spans="6:6" s="52" customFormat="1" x14ac:dyDescent="0.2">
      <c r="F610" s="133"/>
    </row>
    <row r="611" spans="6:6" s="52" customFormat="1" x14ac:dyDescent="0.2">
      <c r="F611" s="133"/>
    </row>
    <row r="612" spans="6:6" s="52" customFormat="1" x14ac:dyDescent="0.2">
      <c r="F612" s="133"/>
    </row>
    <row r="613" spans="6:6" s="52" customFormat="1" x14ac:dyDescent="0.2">
      <c r="F613" s="133"/>
    </row>
    <row r="614" spans="6:6" s="52" customFormat="1" x14ac:dyDescent="0.2">
      <c r="F614" s="133"/>
    </row>
    <row r="615" spans="6:6" s="52" customFormat="1" x14ac:dyDescent="0.2">
      <c r="F615" s="133"/>
    </row>
    <row r="616" spans="6:6" s="52" customFormat="1" x14ac:dyDescent="0.2">
      <c r="F616" s="133"/>
    </row>
    <row r="617" spans="6:6" s="52" customFormat="1" x14ac:dyDescent="0.2">
      <c r="F617" s="133"/>
    </row>
    <row r="618" spans="6:6" s="52" customFormat="1" x14ac:dyDescent="0.2">
      <c r="F618" s="133"/>
    </row>
    <row r="619" spans="6:6" s="52" customFormat="1" x14ac:dyDescent="0.2">
      <c r="F619" s="133"/>
    </row>
    <row r="620" spans="6:6" s="52" customFormat="1" x14ac:dyDescent="0.2">
      <c r="F620" s="133"/>
    </row>
    <row r="621" spans="6:6" s="52" customFormat="1" x14ac:dyDescent="0.2">
      <c r="F621" s="133"/>
    </row>
    <row r="622" spans="6:6" s="52" customFormat="1" x14ac:dyDescent="0.2">
      <c r="F622" s="133"/>
    </row>
    <row r="623" spans="6:6" s="52" customFormat="1" x14ac:dyDescent="0.2">
      <c r="F623" s="133"/>
    </row>
    <row r="624" spans="6:6" s="52" customFormat="1" x14ac:dyDescent="0.2">
      <c r="F624" s="133"/>
    </row>
    <row r="625" spans="6:6" s="52" customFormat="1" x14ac:dyDescent="0.2">
      <c r="F625" s="133"/>
    </row>
    <row r="626" spans="6:6" s="52" customFormat="1" x14ac:dyDescent="0.2">
      <c r="F626" s="133"/>
    </row>
    <row r="627" spans="6:6" s="52" customFormat="1" x14ac:dyDescent="0.2">
      <c r="F627" s="133"/>
    </row>
    <row r="628" spans="6:6" s="52" customFormat="1" x14ac:dyDescent="0.2">
      <c r="F628" s="133"/>
    </row>
    <row r="629" spans="6:6" s="52" customFormat="1" x14ac:dyDescent="0.2">
      <c r="F629" s="133"/>
    </row>
    <row r="630" spans="6:6" s="52" customFormat="1" x14ac:dyDescent="0.2">
      <c r="F630" s="133"/>
    </row>
    <row r="631" spans="6:6" s="52" customFormat="1" x14ac:dyDescent="0.2">
      <c r="F631" s="133"/>
    </row>
    <row r="632" spans="6:6" s="52" customFormat="1" x14ac:dyDescent="0.2">
      <c r="F632" s="133"/>
    </row>
    <row r="633" spans="6:6" s="52" customFormat="1" x14ac:dyDescent="0.2">
      <c r="F633" s="133"/>
    </row>
    <row r="634" spans="6:6" s="52" customFormat="1" x14ac:dyDescent="0.2">
      <c r="F634" s="133"/>
    </row>
    <row r="635" spans="6:6" s="52" customFormat="1" x14ac:dyDescent="0.2">
      <c r="F635" s="133"/>
    </row>
    <row r="636" spans="6:6" s="52" customFormat="1" x14ac:dyDescent="0.2">
      <c r="F636" s="133"/>
    </row>
    <row r="637" spans="6:6" s="52" customFormat="1" x14ac:dyDescent="0.2">
      <c r="F637" s="133"/>
    </row>
    <row r="638" spans="6:6" s="52" customFormat="1" x14ac:dyDescent="0.2">
      <c r="F638" s="133"/>
    </row>
    <row r="639" spans="6:6" s="52" customFormat="1" x14ac:dyDescent="0.2">
      <c r="F639" s="133"/>
    </row>
    <row r="640" spans="6:6" s="52" customFormat="1" x14ac:dyDescent="0.2">
      <c r="F640" s="133"/>
    </row>
    <row r="641" spans="6:6" s="52" customFormat="1" x14ac:dyDescent="0.2">
      <c r="F641" s="133"/>
    </row>
    <row r="642" spans="6:6" s="52" customFormat="1" x14ac:dyDescent="0.2">
      <c r="F642" s="133"/>
    </row>
    <row r="643" spans="6:6" s="52" customFormat="1" x14ac:dyDescent="0.2">
      <c r="F643" s="133"/>
    </row>
    <row r="644" spans="6:6" s="52" customFormat="1" x14ac:dyDescent="0.2">
      <c r="F644" s="133"/>
    </row>
    <row r="645" spans="6:6" s="52" customFormat="1" x14ac:dyDescent="0.2">
      <c r="F645" s="133"/>
    </row>
    <row r="646" spans="6:6" s="52" customFormat="1" x14ac:dyDescent="0.2">
      <c r="F646" s="133"/>
    </row>
    <row r="647" spans="6:6" s="52" customFormat="1" x14ac:dyDescent="0.2">
      <c r="F647" s="133"/>
    </row>
    <row r="648" spans="6:6" s="52" customFormat="1" x14ac:dyDescent="0.2">
      <c r="F648" s="133"/>
    </row>
    <row r="649" spans="6:6" s="52" customFormat="1" x14ac:dyDescent="0.2">
      <c r="F649" s="133"/>
    </row>
    <row r="650" spans="6:6" s="52" customFormat="1" x14ac:dyDescent="0.2">
      <c r="F650" s="133"/>
    </row>
    <row r="651" spans="6:6" s="52" customFormat="1" x14ac:dyDescent="0.2">
      <c r="F651" s="133"/>
    </row>
    <row r="652" spans="6:6" s="52" customFormat="1" x14ac:dyDescent="0.2">
      <c r="F652" s="133"/>
    </row>
    <row r="653" spans="6:6" s="52" customFormat="1" x14ac:dyDescent="0.2">
      <c r="F653" s="133"/>
    </row>
    <row r="654" spans="6:6" s="52" customFormat="1" x14ac:dyDescent="0.2">
      <c r="F654" s="133"/>
    </row>
    <row r="655" spans="6:6" s="52" customFormat="1" x14ac:dyDescent="0.2">
      <c r="F655" s="133"/>
    </row>
    <row r="656" spans="6:6" s="52" customFormat="1" x14ac:dyDescent="0.2">
      <c r="F656" s="133"/>
    </row>
    <row r="657" spans="6:6" s="52" customFormat="1" x14ac:dyDescent="0.2">
      <c r="F657" s="133"/>
    </row>
    <row r="658" spans="6:6" s="52" customFormat="1" x14ac:dyDescent="0.2">
      <c r="F658" s="133"/>
    </row>
    <row r="659" spans="6:6" s="52" customFormat="1" x14ac:dyDescent="0.2">
      <c r="F659" s="133"/>
    </row>
    <row r="660" spans="6:6" s="52" customFormat="1" x14ac:dyDescent="0.2">
      <c r="F660" s="133"/>
    </row>
    <row r="661" spans="6:6" s="52" customFormat="1" x14ac:dyDescent="0.2">
      <c r="F661" s="133"/>
    </row>
    <row r="662" spans="6:6" s="52" customFormat="1" x14ac:dyDescent="0.2">
      <c r="F662" s="133"/>
    </row>
    <row r="663" spans="6:6" s="52" customFormat="1" x14ac:dyDescent="0.2">
      <c r="F663" s="133"/>
    </row>
    <row r="664" spans="6:6" s="52" customFormat="1" x14ac:dyDescent="0.2">
      <c r="F664" s="133"/>
    </row>
    <row r="665" spans="6:6" s="52" customFormat="1" x14ac:dyDescent="0.2">
      <c r="F665" s="133"/>
    </row>
    <row r="666" spans="6:6" s="52" customFormat="1" x14ac:dyDescent="0.2">
      <c r="F666" s="133"/>
    </row>
    <row r="667" spans="6:6" s="52" customFormat="1" x14ac:dyDescent="0.2">
      <c r="F667" s="133"/>
    </row>
    <row r="668" spans="6:6" s="52" customFormat="1" x14ac:dyDescent="0.2">
      <c r="F668" s="133"/>
    </row>
    <row r="669" spans="6:6" s="52" customFormat="1" x14ac:dyDescent="0.2">
      <c r="F669" s="133"/>
    </row>
    <row r="670" spans="6:6" s="52" customFormat="1" x14ac:dyDescent="0.2">
      <c r="F670" s="133"/>
    </row>
    <row r="671" spans="6:6" s="52" customFormat="1" x14ac:dyDescent="0.2">
      <c r="F671" s="133"/>
    </row>
    <row r="672" spans="6:6" s="52" customFormat="1" x14ac:dyDescent="0.2">
      <c r="F672" s="133"/>
    </row>
    <row r="673" spans="6:6" s="52" customFormat="1" x14ac:dyDescent="0.2">
      <c r="F673" s="133"/>
    </row>
    <row r="674" spans="6:6" s="52" customFormat="1" x14ac:dyDescent="0.2">
      <c r="F674" s="133"/>
    </row>
    <row r="675" spans="6:6" s="52" customFormat="1" x14ac:dyDescent="0.2">
      <c r="F675" s="133"/>
    </row>
    <row r="676" spans="6:6" s="52" customFormat="1" x14ac:dyDescent="0.2">
      <c r="F676" s="133"/>
    </row>
    <row r="677" spans="6:6" s="52" customFormat="1" x14ac:dyDescent="0.2">
      <c r="F677" s="133"/>
    </row>
    <row r="678" spans="6:6" s="52" customFormat="1" x14ac:dyDescent="0.2">
      <c r="F678" s="133"/>
    </row>
    <row r="679" spans="6:6" s="52" customFormat="1" x14ac:dyDescent="0.2">
      <c r="F679" s="133"/>
    </row>
    <row r="680" spans="6:6" s="52" customFormat="1" x14ac:dyDescent="0.2">
      <c r="F680" s="133"/>
    </row>
    <row r="681" spans="6:6" s="52" customFormat="1" x14ac:dyDescent="0.2">
      <c r="F681" s="133"/>
    </row>
    <row r="682" spans="6:6" s="52" customFormat="1" x14ac:dyDescent="0.2">
      <c r="F682" s="133"/>
    </row>
    <row r="683" spans="6:6" s="52" customFormat="1" x14ac:dyDescent="0.2">
      <c r="F683" s="133"/>
    </row>
    <row r="684" spans="6:6" s="52" customFormat="1" x14ac:dyDescent="0.2">
      <c r="F684" s="133"/>
    </row>
    <row r="685" spans="6:6" s="52" customFormat="1" x14ac:dyDescent="0.2">
      <c r="F685" s="133"/>
    </row>
    <row r="686" spans="6:6" s="52" customFormat="1" x14ac:dyDescent="0.2">
      <c r="F686" s="133"/>
    </row>
    <row r="687" spans="6:6" s="52" customFormat="1" x14ac:dyDescent="0.2">
      <c r="F687" s="133"/>
    </row>
    <row r="688" spans="6:6" s="52" customFormat="1" x14ac:dyDescent="0.2">
      <c r="F688" s="133"/>
    </row>
    <row r="689" spans="6:6" s="52" customFormat="1" x14ac:dyDescent="0.2">
      <c r="F689" s="133"/>
    </row>
    <row r="690" spans="6:6" s="52" customFormat="1" x14ac:dyDescent="0.2">
      <c r="F690" s="133"/>
    </row>
    <row r="691" spans="6:6" s="52" customFormat="1" x14ac:dyDescent="0.2">
      <c r="F691" s="133"/>
    </row>
    <row r="692" spans="6:6" s="52" customFormat="1" x14ac:dyDescent="0.2">
      <c r="F692" s="133"/>
    </row>
    <row r="693" spans="6:6" s="52" customFormat="1" x14ac:dyDescent="0.2">
      <c r="F693" s="133"/>
    </row>
    <row r="694" spans="6:6" s="52" customFormat="1" x14ac:dyDescent="0.2">
      <c r="F694" s="133"/>
    </row>
    <row r="695" spans="6:6" s="52" customFormat="1" x14ac:dyDescent="0.2">
      <c r="F695" s="133"/>
    </row>
    <row r="696" spans="6:6" s="52" customFormat="1" x14ac:dyDescent="0.2">
      <c r="F696" s="133"/>
    </row>
    <row r="697" spans="6:6" s="52" customFormat="1" x14ac:dyDescent="0.2">
      <c r="F697" s="133"/>
    </row>
    <row r="698" spans="6:6" s="52" customFormat="1" x14ac:dyDescent="0.2">
      <c r="F698" s="133"/>
    </row>
    <row r="699" spans="6:6" s="52" customFormat="1" x14ac:dyDescent="0.2">
      <c r="F699" s="133"/>
    </row>
    <row r="700" spans="6:6" s="52" customFormat="1" x14ac:dyDescent="0.2">
      <c r="F700" s="133"/>
    </row>
    <row r="701" spans="6:6" s="52" customFormat="1" x14ac:dyDescent="0.2">
      <c r="F701" s="133"/>
    </row>
    <row r="702" spans="6:6" s="52" customFormat="1" x14ac:dyDescent="0.2">
      <c r="F702" s="133"/>
    </row>
    <row r="703" spans="6:6" s="52" customFormat="1" x14ac:dyDescent="0.2">
      <c r="F703" s="133"/>
    </row>
    <row r="704" spans="6:6" s="52" customFormat="1" x14ac:dyDescent="0.2">
      <c r="F704" s="133"/>
    </row>
    <row r="705" spans="6:6" s="52" customFormat="1" x14ac:dyDescent="0.2">
      <c r="F705" s="133"/>
    </row>
    <row r="706" spans="6:6" s="52" customFormat="1" x14ac:dyDescent="0.2">
      <c r="F706" s="133"/>
    </row>
    <row r="707" spans="6:6" s="52" customFormat="1" x14ac:dyDescent="0.2">
      <c r="F707" s="133"/>
    </row>
    <row r="708" spans="6:6" s="52" customFormat="1" x14ac:dyDescent="0.2">
      <c r="F708" s="133"/>
    </row>
    <row r="709" spans="6:6" s="52" customFormat="1" x14ac:dyDescent="0.2">
      <c r="F709" s="133"/>
    </row>
    <row r="710" spans="6:6" s="52" customFormat="1" x14ac:dyDescent="0.2">
      <c r="F710" s="133"/>
    </row>
    <row r="711" spans="6:6" s="52" customFormat="1" x14ac:dyDescent="0.2">
      <c r="F711" s="133"/>
    </row>
    <row r="712" spans="6:6" s="52" customFormat="1" x14ac:dyDescent="0.2">
      <c r="F712" s="133"/>
    </row>
    <row r="713" spans="6:6" s="52" customFormat="1" x14ac:dyDescent="0.2">
      <c r="F713" s="133"/>
    </row>
    <row r="714" spans="6:6" s="52" customFormat="1" x14ac:dyDescent="0.2">
      <c r="F714" s="133"/>
    </row>
    <row r="715" spans="6:6" s="52" customFormat="1" x14ac:dyDescent="0.2">
      <c r="F715" s="133"/>
    </row>
    <row r="716" spans="6:6" s="52" customFormat="1" x14ac:dyDescent="0.2">
      <c r="F716" s="133"/>
    </row>
    <row r="717" spans="6:6" s="52" customFormat="1" x14ac:dyDescent="0.2">
      <c r="F717" s="133"/>
    </row>
    <row r="718" spans="6:6" s="52" customFormat="1" x14ac:dyDescent="0.2">
      <c r="F718" s="133"/>
    </row>
    <row r="719" spans="6:6" s="52" customFormat="1" x14ac:dyDescent="0.2">
      <c r="F719" s="133"/>
    </row>
    <row r="720" spans="6:6" s="52" customFormat="1" x14ac:dyDescent="0.2">
      <c r="F720" s="133"/>
    </row>
    <row r="721" spans="6:6" s="52" customFormat="1" x14ac:dyDescent="0.2">
      <c r="F721" s="133"/>
    </row>
    <row r="722" spans="6:6" s="52" customFormat="1" x14ac:dyDescent="0.2">
      <c r="F722" s="133"/>
    </row>
    <row r="723" spans="6:6" s="52" customFormat="1" x14ac:dyDescent="0.2">
      <c r="F723" s="133"/>
    </row>
    <row r="724" spans="6:6" s="52" customFormat="1" x14ac:dyDescent="0.2">
      <c r="F724" s="133"/>
    </row>
    <row r="725" spans="6:6" s="52" customFormat="1" x14ac:dyDescent="0.2">
      <c r="F725" s="133"/>
    </row>
    <row r="726" spans="6:6" s="52" customFormat="1" x14ac:dyDescent="0.2">
      <c r="F726" s="133"/>
    </row>
    <row r="727" spans="6:6" s="52" customFormat="1" x14ac:dyDescent="0.2">
      <c r="F727" s="133"/>
    </row>
    <row r="728" spans="6:6" s="52" customFormat="1" x14ac:dyDescent="0.2">
      <c r="F728" s="133"/>
    </row>
    <row r="729" spans="6:6" s="52" customFormat="1" x14ac:dyDescent="0.2">
      <c r="F729" s="133"/>
    </row>
    <row r="730" spans="6:6" s="52" customFormat="1" x14ac:dyDescent="0.2">
      <c r="F730" s="133"/>
    </row>
    <row r="731" spans="6:6" s="52" customFormat="1" x14ac:dyDescent="0.2">
      <c r="F731" s="133"/>
    </row>
    <row r="732" spans="6:6" s="52" customFormat="1" x14ac:dyDescent="0.2">
      <c r="F732" s="133"/>
    </row>
    <row r="733" spans="6:6" s="52" customFormat="1" x14ac:dyDescent="0.2">
      <c r="F733" s="133"/>
    </row>
    <row r="734" spans="6:6" s="52" customFormat="1" x14ac:dyDescent="0.2">
      <c r="F734" s="133"/>
    </row>
    <row r="735" spans="6:6" s="52" customFormat="1" x14ac:dyDescent="0.2">
      <c r="F735" s="133"/>
    </row>
    <row r="736" spans="6:6" s="52" customFormat="1" x14ac:dyDescent="0.2">
      <c r="F736" s="133"/>
    </row>
    <row r="737" spans="6:6" s="52" customFormat="1" x14ac:dyDescent="0.2">
      <c r="F737" s="133"/>
    </row>
    <row r="738" spans="6:6" s="52" customFormat="1" x14ac:dyDescent="0.2">
      <c r="F738" s="133"/>
    </row>
    <row r="739" spans="6:6" s="52" customFormat="1" x14ac:dyDescent="0.2">
      <c r="F739" s="133"/>
    </row>
    <row r="740" spans="6:6" s="52" customFormat="1" x14ac:dyDescent="0.2">
      <c r="F740" s="133"/>
    </row>
    <row r="741" spans="6:6" s="52" customFormat="1" x14ac:dyDescent="0.2">
      <c r="F741" s="133"/>
    </row>
    <row r="742" spans="6:6" s="52" customFormat="1" x14ac:dyDescent="0.2">
      <c r="F742" s="133"/>
    </row>
    <row r="743" spans="6:6" s="52" customFormat="1" x14ac:dyDescent="0.2">
      <c r="F743" s="133"/>
    </row>
    <row r="744" spans="6:6" s="52" customFormat="1" x14ac:dyDescent="0.2">
      <c r="F744" s="133"/>
    </row>
    <row r="745" spans="6:6" s="52" customFormat="1" x14ac:dyDescent="0.2">
      <c r="F745" s="133"/>
    </row>
    <row r="746" spans="6:6" s="52" customFormat="1" x14ac:dyDescent="0.2">
      <c r="F746" s="133"/>
    </row>
    <row r="747" spans="6:6" s="52" customFormat="1" x14ac:dyDescent="0.2">
      <c r="F747" s="133"/>
    </row>
    <row r="748" spans="6:6" s="52" customFormat="1" x14ac:dyDescent="0.2">
      <c r="F748" s="133"/>
    </row>
    <row r="749" spans="6:6" s="52" customFormat="1" x14ac:dyDescent="0.2">
      <c r="F749" s="133"/>
    </row>
    <row r="750" spans="6:6" s="52" customFormat="1" x14ac:dyDescent="0.2">
      <c r="F750" s="133"/>
    </row>
    <row r="751" spans="6:6" s="52" customFormat="1" x14ac:dyDescent="0.2">
      <c r="F751" s="133"/>
    </row>
    <row r="752" spans="6:6" s="52" customFormat="1" x14ac:dyDescent="0.2">
      <c r="F752" s="133"/>
    </row>
    <row r="753" spans="6:6" s="52" customFormat="1" x14ac:dyDescent="0.2">
      <c r="F753" s="133"/>
    </row>
    <row r="754" spans="6:6" s="52" customFormat="1" x14ac:dyDescent="0.2">
      <c r="F754" s="133"/>
    </row>
    <row r="755" spans="6:6" s="52" customFormat="1" x14ac:dyDescent="0.2">
      <c r="F755" s="133"/>
    </row>
    <row r="756" spans="6:6" s="52" customFormat="1" x14ac:dyDescent="0.2">
      <c r="F756" s="133"/>
    </row>
    <row r="757" spans="6:6" s="52" customFormat="1" x14ac:dyDescent="0.2">
      <c r="F757" s="133"/>
    </row>
    <row r="758" spans="6:6" s="52" customFormat="1" x14ac:dyDescent="0.2">
      <c r="F758" s="133"/>
    </row>
    <row r="759" spans="6:6" s="52" customFormat="1" x14ac:dyDescent="0.2">
      <c r="F759" s="133"/>
    </row>
    <row r="760" spans="6:6" s="52" customFormat="1" x14ac:dyDescent="0.2">
      <c r="F760" s="133"/>
    </row>
    <row r="761" spans="6:6" s="52" customFormat="1" x14ac:dyDescent="0.2">
      <c r="F761" s="133"/>
    </row>
    <row r="762" spans="6:6" s="52" customFormat="1" x14ac:dyDescent="0.2">
      <c r="F762" s="133"/>
    </row>
    <row r="763" spans="6:6" s="52" customFormat="1" x14ac:dyDescent="0.2">
      <c r="F763" s="133"/>
    </row>
    <row r="764" spans="6:6" s="52" customFormat="1" x14ac:dyDescent="0.2">
      <c r="F764" s="133"/>
    </row>
    <row r="765" spans="6:6" s="52" customFormat="1" x14ac:dyDescent="0.2">
      <c r="F765" s="133"/>
    </row>
    <row r="766" spans="6:6" s="52" customFormat="1" x14ac:dyDescent="0.2">
      <c r="F766" s="133"/>
    </row>
    <row r="767" spans="6:6" s="52" customFormat="1" x14ac:dyDescent="0.2">
      <c r="F767" s="133"/>
    </row>
    <row r="768" spans="6:6" s="52" customFormat="1" x14ac:dyDescent="0.2">
      <c r="F768" s="133"/>
    </row>
    <row r="769" spans="6:6" s="52" customFormat="1" x14ac:dyDescent="0.2">
      <c r="F769" s="133"/>
    </row>
    <row r="770" spans="6:6" s="52" customFormat="1" x14ac:dyDescent="0.2">
      <c r="F770" s="133"/>
    </row>
    <row r="771" spans="6:6" s="52" customFormat="1" x14ac:dyDescent="0.2">
      <c r="F771" s="133"/>
    </row>
    <row r="772" spans="6:6" s="52" customFormat="1" x14ac:dyDescent="0.2">
      <c r="F772" s="133"/>
    </row>
    <row r="773" spans="6:6" s="52" customFormat="1" x14ac:dyDescent="0.2">
      <c r="F773" s="133"/>
    </row>
    <row r="774" spans="6:6" s="52" customFormat="1" x14ac:dyDescent="0.2">
      <c r="F774" s="133"/>
    </row>
    <row r="775" spans="6:6" s="52" customFormat="1" x14ac:dyDescent="0.2">
      <c r="F775" s="133"/>
    </row>
    <row r="776" spans="6:6" s="52" customFormat="1" x14ac:dyDescent="0.2">
      <c r="F776" s="133"/>
    </row>
    <row r="777" spans="6:6" s="52" customFormat="1" x14ac:dyDescent="0.2">
      <c r="F777" s="133"/>
    </row>
    <row r="778" spans="6:6" s="52" customFormat="1" x14ac:dyDescent="0.2">
      <c r="F778" s="133"/>
    </row>
    <row r="779" spans="6:6" s="52" customFormat="1" x14ac:dyDescent="0.2">
      <c r="F779" s="133"/>
    </row>
    <row r="780" spans="6:6" s="52" customFormat="1" x14ac:dyDescent="0.2">
      <c r="F780" s="133"/>
    </row>
    <row r="781" spans="6:6" s="52" customFormat="1" x14ac:dyDescent="0.2">
      <c r="F781" s="133"/>
    </row>
    <row r="782" spans="6:6" s="52" customFormat="1" x14ac:dyDescent="0.2">
      <c r="F782" s="133"/>
    </row>
    <row r="783" spans="6:6" s="52" customFormat="1" x14ac:dyDescent="0.2">
      <c r="F783" s="133"/>
    </row>
    <row r="784" spans="6:6" s="52" customFormat="1" x14ac:dyDescent="0.2">
      <c r="F784" s="133"/>
    </row>
    <row r="785" spans="6:6" s="52" customFormat="1" x14ac:dyDescent="0.2">
      <c r="F785" s="133"/>
    </row>
    <row r="786" spans="6:6" s="52" customFormat="1" x14ac:dyDescent="0.2">
      <c r="F786" s="133"/>
    </row>
    <row r="787" spans="6:6" s="52" customFormat="1" x14ac:dyDescent="0.2">
      <c r="F787" s="133"/>
    </row>
    <row r="788" spans="6:6" s="52" customFormat="1" x14ac:dyDescent="0.2">
      <c r="F788" s="133"/>
    </row>
    <row r="789" spans="6:6" s="52" customFormat="1" x14ac:dyDescent="0.2">
      <c r="F789" s="133"/>
    </row>
    <row r="790" spans="6:6" s="52" customFormat="1" x14ac:dyDescent="0.2">
      <c r="F790" s="133"/>
    </row>
    <row r="791" spans="6:6" s="52" customFormat="1" x14ac:dyDescent="0.2">
      <c r="F791" s="133"/>
    </row>
    <row r="792" spans="6:6" s="52" customFormat="1" x14ac:dyDescent="0.2">
      <c r="F792" s="133"/>
    </row>
    <row r="793" spans="6:6" s="52" customFormat="1" x14ac:dyDescent="0.2">
      <c r="F793" s="133"/>
    </row>
    <row r="794" spans="6:6" s="52" customFormat="1" x14ac:dyDescent="0.2">
      <c r="F794" s="133"/>
    </row>
    <row r="795" spans="6:6" s="52" customFormat="1" x14ac:dyDescent="0.2">
      <c r="F795" s="133"/>
    </row>
    <row r="796" spans="6:6" s="52" customFormat="1" x14ac:dyDescent="0.2">
      <c r="F796" s="133"/>
    </row>
    <row r="797" spans="6:6" s="52" customFormat="1" x14ac:dyDescent="0.2">
      <c r="F797" s="133"/>
    </row>
    <row r="798" spans="6:6" s="52" customFormat="1" x14ac:dyDescent="0.2">
      <c r="F798" s="133"/>
    </row>
    <row r="799" spans="6:6" s="52" customFormat="1" x14ac:dyDescent="0.2">
      <c r="F799" s="133"/>
    </row>
    <row r="800" spans="6:6" s="52" customFormat="1" x14ac:dyDescent="0.2">
      <c r="F800" s="133"/>
    </row>
    <row r="801" spans="6:6" s="52" customFormat="1" x14ac:dyDescent="0.2">
      <c r="F801" s="133"/>
    </row>
    <row r="802" spans="6:6" s="52" customFormat="1" x14ac:dyDescent="0.2">
      <c r="F802" s="133"/>
    </row>
    <row r="803" spans="6:6" s="52" customFormat="1" x14ac:dyDescent="0.2">
      <c r="F803" s="133"/>
    </row>
    <row r="804" spans="6:6" s="52" customFormat="1" x14ac:dyDescent="0.2">
      <c r="F804" s="133"/>
    </row>
    <row r="805" spans="6:6" s="52" customFormat="1" x14ac:dyDescent="0.2">
      <c r="F805" s="133"/>
    </row>
    <row r="806" spans="6:6" s="52" customFormat="1" x14ac:dyDescent="0.2">
      <c r="F806" s="133"/>
    </row>
    <row r="807" spans="6:6" s="52" customFormat="1" x14ac:dyDescent="0.2">
      <c r="F807" s="133"/>
    </row>
    <row r="808" spans="6:6" s="52" customFormat="1" x14ac:dyDescent="0.2">
      <c r="F808" s="133"/>
    </row>
    <row r="809" spans="6:6" s="52" customFormat="1" x14ac:dyDescent="0.2">
      <c r="F809" s="133"/>
    </row>
    <row r="810" spans="6:6" s="52" customFormat="1" x14ac:dyDescent="0.2">
      <c r="F810" s="133"/>
    </row>
    <row r="811" spans="6:6" s="52" customFormat="1" x14ac:dyDescent="0.2">
      <c r="F811" s="133"/>
    </row>
    <row r="812" spans="6:6" s="52" customFormat="1" x14ac:dyDescent="0.2">
      <c r="F812" s="133"/>
    </row>
    <row r="813" spans="6:6" s="52" customFormat="1" x14ac:dyDescent="0.2">
      <c r="F813" s="133"/>
    </row>
    <row r="814" spans="6:6" s="52" customFormat="1" x14ac:dyDescent="0.2">
      <c r="F814" s="133"/>
    </row>
    <row r="815" spans="6:6" s="52" customFormat="1" x14ac:dyDescent="0.2">
      <c r="F815" s="133"/>
    </row>
    <row r="816" spans="6:6" s="52" customFormat="1" x14ac:dyDescent="0.2">
      <c r="F816" s="133"/>
    </row>
    <row r="817" spans="6:6" s="52" customFormat="1" x14ac:dyDescent="0.2">
      <c r="F817" s="133"/>
    </row>
    <row r="818" spans="6:6" s="52" customFormat="1" x14ac:dyDescent="0.2">
      <c r="F818" s="133"/>
    </row>
    <row r="819" spans="6:6" s="52" customFormat="1" x14ac:dyDescent="0.2">
      <c r="F819" s="133"/>
    </row>
    <row r="820" spans="6:6" s="52" customFormat="1" x14ac:dyDescent="0.2">
      <c r="F820" s="133"/>
    </row>
    <row r="821" spans="6:6" s="52" customFormat="1" x14ac:dyDescent="0.2">
      <c r="F821" s="133"/>
    </row>
    <row r="822" spans="6:6" s="52" customFormat="1" x14ac:dyDescent="0.2">
      <c r="F822" s="133"/>
    </row>
    <row r="823" spans="6:6" s="52" customFormat="1" x14ac:dyDescent="0.2">
      <c r="F823" s="133"/>
    </row>
    <row r="824" spans="6:6" s="52" customFormat="1" x14ac:dyDescent="0.2">
      <c r="F824" s="133"/>
    </row>
    <row r="825" spans="6:6" s="52" customFormat="1" x14ac:dyDescent="0.2">
      <c r="F825" s="133"/>
    </row>
    <row r="826" spans="6:6" s="52" customFormat="1" x14ac:dyDescent="0.2">
      <c r="F826" s="133"/>
    </row>
    <row r="827" spans="6:6" s="52" customFormat="1" x14ac:dyDescent="0.2">
      <c r="F827" s="133"/>
    </row>
    <row r="828" spans="6:6" s="52" customFormat="1" x14ac:dyDescent="0.2">
      <c r="F828" s="133"/>
    </row>
    <row r="829" spans="6:6" s="52" customFormat="1" x14ac:dyDescent="0.2">
      <c r="F829" s="133"/>
    </row>
    <row r="830" spans="6:6" s="52" customFormat="1" x14ac:dyDescent="0.2">
      <c r="F830" s="133"/>
    </row>
    <row r="831" spans="6:6" s="52" customFormat="1" x14ac:dyDescent="0.2">
      <c r="F831" s="133"/>
    </row>
    <row r="832" spans="6:6" s="52" customFormat="1" x14ac:dyDescent="0.2">
      <c r="F832" s="133"/>
    </row>
    <row r="833" spans="6:6" s="52" customFormat="1" x14ac:dyDescent="0.2">
      <c r="F833" s="133"/>
    </row>
    <row r="834" spans="6:6" s="52" customFormat="1" x14ac:dyDescent="0.2">
      <c r="F834" s="133"/>
    </row>
    <row r="835" spans="6:6" s="52" customFormat="1" x14ac:dyDescent="0.2">
      <c r="F835" s="133"/>
    </row>
    <row r="836" spans="6:6" s="52" customFormat="1" x14ac:dyDescent="0.2">
      <c r="F836" s="133"/>
    </row>
    <row r="837" spans="6:6" s="52" customFormat="1" x14ac:dyDescent="0.2">
      <c r="F837" s="133"/>
    </row>
    <row r="838" spans="6:6" s="52" customFormat="1" x14ac:dyDescent="0.2">
      <c r="F838" s="133"/>
    </row>
    <row r="839" spans="6:6" s="52" customFormat="1" x14ac:dyDescent="0.2">
      <c r="F839" s="133"/>
    </row>
    <row r="840" spans="6:6" s="52" customFormat="1" x14ac:dyDescent="0.2">
      <c r="F840" s="133"/>
    </row>
    <row r="841" spans="6:6" s="52" customFormat="1" x14ac:dyDescent="0.2">
      <c r="F841" s="133"/>
    </row>
    <row r="842" spans="6:6" s="52" customFormat="1" x14ac:dyDescent="0.2">
      <c r="F842" s="133"/>
    </row>
    <row r="843" spans="6:6" s="52" customFormat="1" x14ac:dyDescent="0.2">
      <c r="F843" s="133"/>
    </row>
    <row r="844" spans="6:6" s="52" customFormat="1" x14ac:dyDescent="0.2">
      <c r="F844" s="133"/>
    </row>
    <row r="845" spans="6:6" s="52" customFormat="1" x14ac:dyDescent="0.2">
      <c r="F845" s="133"/>
    </row>
    <row r="846" spans="6:6" s="52" customFormat="1" x14ac:dyDescent="0.2">
      <c r="F846" s="133"/>
    </row>
    <row r="847" spans="6:6" s="52" customFormat="1" x14ac:dyDescent="0.2">
      <c r="F847" s="133"/>
    </row>
    <row r="848" spans="6:6" s="52" customFormat="1" x14ac:dyDescent="0.2">
      <c r="F848" s="133"/>
    </row>
    <row r="849" spans="6:6" s="52" customFormat="1" x14ac:dyDescent="0.2">
      <c r="F849" s="133"/>
    </row>
    <row r="850" spans="6:6" s="52" customFormat="1" x14ac:dyDescent="0.2">
      <c r="F850" s="133"/>
    </row>
    <row r="851" spans="6:6" s="52" customFormat="1" x14ac:dyDescent="0.2">
      <c r="F851" s="133"/>
    </row>
    <row r="852" spans="6:6" s="52" customFormat="1" x14ac:dyDescent="0.2">
      <c r="F852" s="133"/>
    </row>
    <row r="853" spans="6:6" s="52" customFormat="1" x14ac:dyDescent="0.2">
      <c r="F853" s="133"/>
    </row>
    <row r="854" spans="6:6" s="52" customFormat="1" x14ac:dyDescent="0.2">
      <c r="F854" s="133"/>
    </row>
    <row r="855" spans="6:6" s="52" customFormat="1" x14ac:dyDescent="0.2">
      <c r="F855" s="133"/>
    </row>
    <row r="856" spans="6:6" s="52" customFormat="1" x14ac:dyDescent="0.2">
      <c r="F856" s="133"/>
    </row>
    <row r="857" spans="6:6" s="52" customFormat="1" x14ac:dyDescent="0.2">
      <c r="F857" s="133"/>
    </row>
    <row r="858" spans="6:6" s="52" customFormat="1" x14ac:dyDescent="0.2">
      <c r="F858" s="133"/>
    </row>
    <row r="859" spans="6:6" s="52" customFormat="1" x14ac:dyDescent="0.2">
      <c r="F859" s="133"/>
    </row>
    <row r="860" spans="6:6" s="52" customFormat="1" x14ac:dyDescent="0.2">
      <c r="F860" s="133"/>
    </row>
    <row r="861" spans="6:6" s="52" customFormat="1" x14ac:dyDescent="0.2">
      <c r="F861" s="133"/>
    </row>
    <row r="862" spans="6:6" s="52" customFormat="1" x14ac:dyDescent="0.2">
      <c r="F862" s="133"/>
    </row>
    <row r="863" spans="6:6" s="52" customFormat="1" x14ac:dyDescent="0.2">
      <c r="F863" s="133"/>
    </row>
    <row r="864" spans="6:6" s="52" customFormat="1" x14ac:dyDescent="0.2">
      <c r="F864" s="133"/>
    </row>
    <row r="865" spans="6:6" s="52" customFormat="1" x14ac:dyDescent="0.2">
      <c r="F865" s="133"/>
    </row>
    <row r="866" spans="6:6" s="52" customFormat="1" x14ac:dyDescent="0.2">
      <c r="F866" s="133"/>
    </row>
    <row r="867" spans="6:6" s="52" customFormat="1" x14ac:dyDescent="0.2">
      <c r="F867" s="133"/>
    </row>
    <row r="868" spans="6:6" s="52" customFormat="1" x14ac:dyDescent="0.2">
      <c r="F868" s="133"/>
    </row>
    <row r="869" spans="6:6" s="52" customFormat="1" x14ac:dyDescent="0.2">
      <c r="F869" s="133"/>
    </row>
    <row r="870" spans="6:6" s="52" customFormat="1" x14ac:dyDescent="0.2">
      <c r="F870" s="133"/>
    </row>
    <row r="871" spans="6:6" s="52" customFormat="1" x14ac:dyDescent="0.2">
      <c r="F871" s="133"/>
    </row>
    <row r="872" spans="6:6" s="52" customFormat="1" x14ac:dyDescent="0.2">
      <c r="F872" s="133"/>
    </row>
    <row r="873" spans="6:6" s="52" customFormat="1" x14ac:dyDescent="0.2">
      <c r="F873" s="133"/>
    </row>
    <row r="874" spans="6:6" s="52" customFormat="1" x14ac:dyDescent="0.2">
      <c r="F874" s="133"/>
    </row>
    <row r="875" spans="6:6" s="52" customFormat="1" x14ac:dyDescent="0.2">
      <c r="F875" s="133"/>
    </row>
    <row r="876" spans="6:6" s="52" customFormat="1" x14ac:dyDescent="0.2">
      <c r="F876" s="133"/>
    </row>
    <row r="877" spans="6:6" s="52" customFormat="1" x14ac:dyDescent="0.2">
      <c r="F877" s="133"/>
    </row>
    <row r="878" spans="6:6" s="52" customFormat="1" x14ac:dyDescent="0.2">
      <c r="F878" s="133"/>
    </row>
    <row r="879" spans="6:6" s="52" customFormat="1" x14ac:dyDescent="0.2">
      <c r="F879" s="133"/>
    </row>
    <row r="880" spans="6:6" s="52" customFormat="1" x14ac:dyDescent="0.2">
      <c r="F880" s="133"/>
    </row>
    <row r="881" spans="6:6" s="52" customFormat="1" x14ac:dyDescent="0.2">
      <c r="F881" s="133"/>
    </row>
    <row r="882" spans="6:6" s="52" customFormat="1" x14ac:dyDescent="0.2">
      <c r="F882" s="133"/>
    </row>
    <row r="883" spans="6:6" s="52" customFormat="1" x14ac:dyDescent="0.2">
      <c r="F883" s="133"/>
    </row>
    <row r="884" spans="6:6" s="52" customFormat="1" x14ac:dyDescent="0.2">
      <c r="F884" s="133"/>
    </row>
    <row r="885" spans="6:6" s="52" customFormat="1" x14ac:dyDescent="0.2">
      <c r="F885" s="133"/>
    </row>
    <row r="886" spans="6:6" s="52" customFormat="1" x14ac:dyDescent="0.2">
      <c r="F886" s="133"/>
    </row>
    <row r="887" spans="6:6" s="52" customFormat="1" x14ac:dyDescent="0.2">
      <c r="F887" s="133"/>
    </row>
    <row r="888" spans="6:6" s="52" customFormat="1" x14ac:dyDescent="0.2">
      <c r="F888" s="133"/>
    </row>
    <row r="889" spans="6:6" s="52" customFormat="1" x14ac:dyDescent="0.2">
      <c r="F889" s="133"/>
    </row>
    <row r="890" spans="6:6" s="52" customFormat="1" x14ac:dyDescent="0.2">
      <c r="F890" s="133"/>
    </row>
    <row r="891" spans="6:6" s="52" customFormat="1" x14ac:dyDescent="0.2">
      <c r="F891" s="133"/>
    </row>
    <row r="892" spans="6:6" s="52" customFormat="1" x14ac:dyDescent="0.2">
      <c r="F892" s="133"/>
    </row>
    <row r="893" spans="6:6" s="52" customFormat="1" x14ac:dyDescent="0.2">
      <c r="F893" s="133"/>
    </row>
    <row r="894" spans="6:6" s="52" customFormat="1" x14ac:dyDescent="0.2">
      <c r="F894" s="133"/>
    </row>
    <row r="895" spans="6:6" s="52" customFormat="1" x14ac:dyDescent="0.2">
      <c r="F895" s="133"/>
    </row>
    <row r="896" spans="6:6" s="52" customFormat="1" x14ac:dyDescent="0.2">
      <c r="F896" s="133"/>
    </row>
    <row r="897" spans="6:6" s="52" customFormat="1" x14ac:dyDescent="0.2">
      <c r="F897" s="133"/>
    </row>
    <row r="898" spans="6:6" s="52" customFormat="1" x14ac:dyDescent="0.2">
      <c r="F898" s="133"/>
    </row>
    <row r="899" spans="6:6" s="52" customFormat="1" x14ac:dyDescent="0.2">
      <c r="F899" s="133"/>
    </row>
    <row r="900" spans="6:6" s="52" customFormat="1" x14ac:dyDescent="0.2">
      <c r="F900" s="133"/>
    </row>
    <row r="901" spans="6:6" s="52" customFormat="1" x14ac:dyDescent="0.2">
      <c r="F901" s="133"/>
    </row>
    <row r="902" spans="6:6" s="52" customFormat="1" x14ac:dyDescent="0.2">
      <c r="F902" s="133"/>
    </row>
    <row r="903" spans="6:6" s="52" customFormat="1" x14ac:dyDescent="0.2">
      <c r="F903" s="133"/>
    </row>
    <row r="904" spans="6:6" s="52" customFormat="1" x14ac:dyDescent="0.2">
      <c r="F904" s="133"/>
    </row>
    <row r="905" spans="6:6" s="52" customFormat="1" x14ac:dyDescent="0.2">
      <c r="F905" s="133"/>
    </row>
    <row r="906" spans="6:6" s="52" customFormat="1" x14ac:dyDescent="0.2">
      <c r="F906" s="133"/>
    </row>
    <row r="907" spans="6:6" s="52" customFormat="1" x14ac:dyDescent="0.2">
      <c r="F907" s="133"/>
    </row>
    <row r="908" spans="6:6" s="52" customFormat="1" x14ac:dyDescent="0.2">
      <c r="F908" s="133"/>
    </row>
    <row r="909" spans="6:6" s="52" customFormat="1" x14ac:dyDescent="0.2">
      <c r="F909" s="133"/>
    </row>
    <row r="910" spans="6:6" s="52" customFormat="1" x14ac:dyDescent="0.2">
      <c r="F910" s="133"/>
    </row>
    <row r="911" spans="6:6" s="52" customFormat="1" x14ac:dyDescent="0.2">
      <c r="F911" s="133"/>
    </row>
    <row r="912" spans="6:6" s="52" customFormat="1" x14ac:dyDescent="0.2">
      <c r="F912" s="133"/>
    </row>
    <row r="913" spans="6:6" s="52" customFormat="1" x14ac:dyDescent="0.2">
      <c r="F913" s="133"/>
    </row>
    <row r="914" spans="6:6" s="52" customFormat="1" x14ac:dyDescent="0.2">
      <c r="F914" s="133"/>
    </row>
    <row r="915" spans="6:6" s="52" customFormat="1" x14ac:dyDescent="0.2">
      <c r="F915" s="133"/>
    </row>
    <row r="916" spans="6:6" s="52" customFormat="1" x14ac:dyDescent="0.2">
      <c r="F916" s="133"/>
    </row>
    <row r="917" spans="6:6" s="52" customFormat="1" x14ac:dyDescent="0.2">
      <c r="F917" s="133"/>
    </row>
    <row r="918" spans="6:6" s="52" customFormat="1" x14ac:dyDescent="0.2">
      <c r="F918" s="133"/>
    </row>
    <row r="919" spans="6:6" s="52" customFormat="1" x14ac:dyDescent="0.2">
      <c r="F919" s="133"/>
    </row>
    <row r="920" spans="6:6" s="52" customFormat="1" x14ac:dyDescent="0.2">
      <c r="F920" s="133"/>
    </row>
    <row r="921" spans="6:6" s="52" customFormat="1" x14ac:dyDescent="0.2">
      <c r="F921" s="133"/>
    </row>
    <row r="922" spans="6:6" s="52" customFormat="1" x14ac:dyDescent="0.2">
      <c r="F922" s="133"/>
    </row>
    <row r="923" spans="6:6" s="52" customFormat="1" x14ac:dyDescent="0.2">
      <c r="F923" s="133"/>
    </row>
    <row r="924" spans="6:6" s="52" customFormat="1" x14ac:dyDescent="0.2">
      <c r="F924" s="133"/>
    </row>
    <row r="925" spans="6:6" s="52" customFormat="1" x14ac:dyDescent="0.2">
      <c r="F925" s="133"/>
    </row>
    <row r="926" spans="6:6" s="52" customFormat="1" x14ac:dyDescent="0.2">
      <c r="F926" s="133"/>
    </row>
    <row r="927" spans="6:6" s="52" customFormat="1" x14ac:dyDescent="0.2">
      <c r="F927" s="133"/>
    </row>
    <row r="928" spans="6:6" s="52" customFormat="1" x14ac:dyDescent="0.2">
      <c r="F928" s="133"/>
    </row>
    <row r="929" spans="6:6" s="52" customFormat="1" x14ac:dyDescent="0.2">
      <c r="F929" s="133"/>
    </row>
    <row r="930" spans="6:6" s="52" customFormat="1" x14ac:dyDescent="0.2">
      <c r="F930" s="133"/>
    </row>
    <row r="931" spans="6:6" s="52" customFormat="1" x14ac:dyDescent="0.2">
      <c r="F931" s="133"/>
    </row>
    <row r="932" spans="6:6" s="52" customFormat="1" x14ac:dyDescent="0.2">
      <c r="F932" s="133"/>
    </row>
    <row r="933" spans="6:6" s="52" customFormat="1" x14ac:dyDescent="0.2">
      <c r="F933" s="133"/>
    </row>
    <row r="934" spans="6:6" s="52" customFormat="1" x14ac:dyDescent="0.2">
      <c r="F934" s="133"/>
    </row>
    <row r="935" spans="6:6" s="52" customFormat="1" x14ac:dyDescent="0.2">
      <c r="F935" s="133"/>
    </row>
    <row r="936" spans="6:6" s="52" customFormat="1" x14ac:dyDescent="0.2">
      <c r="F936" s="133"/>
    </row>
    <row r="937" spans="6:6" s="52" customFormat="1" x14ac:dyDescent="0.2">
      <c r="F937" s="133"/>
    </row>
    <row r="938" spans="6:6" s="52" customFormat="1" x14ac:dyDescent="0.2">
      <c r="F938" s="133"/>
    </row>
    <row r="939" spans="6:6" s="52" customFormat="1" x14ac:dyDescent="0.2">
      <c r="F939" s="133"/>
    </row>
    <row r="940" spans="6:6" s="52" customFormat="1" x14ac:dyDescent="0.2">
      <c r="F940" s="133"/>
    </row>
    <row r="941" spans="6:6" s="52" customFormat="1" x14ac:dyDescent="0.2">
      <c r="F941" s="133"/>
    </row>
    <row r="942" spans="6:6" s="52" customFormat="1" x14ac:dyDescent="0.2">
      <c r="F942" s="133"/>
    </row>
    <row r="943" spans="6:6" s="52" customFormat="1" x14ac:dyDescent="0.2">
      <c r="F943" s="133"/>
    </row>
    <row r="944" spans="6:6" s="52" customFormat="1" x14ac:dyDescent="0.2">
      <c r="F944" s="133"/>
    </row>
    <row r="945" spans="6:6" s="52" customFormat="1" x14ac:dyDescent="0.2">
      <c r="F945" s="133"/>
    </row>
    <row r="946" spans="6:6" s="52" customFormat="1" x14ac:dyDescent="0.2">
      <c r="F946" s="133"/>
    </row>
    <row r="947" spans="6:6" s="52" customFormat="1" x14ac:dyDescent="0.2">
      <c r="F947" s="133"/>
    </row>
    <row r="948" spans="6:6" s="52" customFormat="1" x14ac:dyDescent="0.2">
      <c r="F948" s="133"/>
    </row>
    <row r="949" spans="6:6" s="52" customFormat="1" x14ac:dyDescent="0.2">
      <c r="F949" s="133"/>
    </row>
    <row r="950" spans="6:6" s="52" customFormat="1" x14ac:dyDescent="0.2">
      <c r="F950" s="133"/>
    </row>
    <row r="951" spans="6:6" s="52" customFormat="1" x14ac:dyDescent="0.2">
      <c r="F951" s="133"/>
    </row>
    <row r="952" spans="6:6" s="52" customFormat="1" x14ac:dyDescent="0.2">
      <c r="F952" s="133"/>
    </row>
    <row r="953" spans="6:6" s="52" customFormat="1" x14ac:dyDescent="0.2">
      <c r="F953" s="133"/>
    </row>
    <row r="954" spans="6:6" s="52" customFormat="1" x14ac:dyDescent="0.2">
      <c r="F954" s="133"/>
    </row>
    <row r="955" spans="6:6" s="52" customFormat="1" x14ac:dyDescent="0.2">
      <c r="F955" s="133"/>
    </row>
    <row r="956" spans="6:6" s="52" customFormat="1" x14ac:dyDescent="0.2">
      <c r="F956" s="133"/>
    </row>
    <row r="957" spans="6:6" s="52" customFormat="1" x14ac:dyDescent="0.2">
      <c r="F957" s="133"/>
    </row>
    <row r="958" spans="6:6" s="52" customFormat="1" x14ac:dyDescent="0.2">
      <c r="F958" s="133"/>
    </row>
    <row r="959" spans="6:6" s="52" customFormat="1" x14ac:dyDescent="0.2">
      <c r="F959" s="133"/>
    </row>
    <row r="960" spans="6:6" s="52" customFormat="1" x14ac:dyDescent="0.2">
      <c r="F960" s="133"/>
    </row>
    <row r="961" spans="6:6" s="52" customFormat="1" x14ac:dyDescent="0.2">
      <c r="F961" s="133"/>
    </row>
    <row r="962" spans="6:6" s="52" customFormat="1" x14ac:dyDescent="0.2">
      <c r="F962" s="133"/>
    </row>
    <row r="963" spans="6:6" s="52" customFormat="1" x14ac:dyDescent="0.2">
      <c r="F963" s="133"/>
    </row>
    <row r="964" spans="6:6" s="52" customFormat="1" x14ac:dyDescent="0.2">
      <c r="F964" s="133"/>
    </row>
    <row r="965" spans="6:6" s="52" customFormat="1" x14ac:dyDescent="0.2">
      <c r="F965" s="133"/>
    </row>
    <row r="966" spans="6:6" s="52" customFormat="1" x14ac:dyDescent="0.2">
      <c r="F966" s="133"/>
    </row>
    <row r="967" spans="6:6" s="52" customFormat="1" x14ac:dyDescent="0.2">
      <c r="F967" s="133"/>
    </row>
    <row r="968" spans="6:6" s="52" customFormat="1" x14ac:dyDescent="0.2">
      <c r="F968" s="133"/>
    </row>
    <row r="969" spans="6:6" s="52" customFormat="1" x14ac:dyDescent="0.2">
      <c r="F969" s="133"/>
    </row>
    <row r="970" spans="6:6" s="52" customFormat="1" x14ac:dyDescent="0.2">
      <c r="F970" s="133"/>
    </row>
    <row r="971" spans="6:6" s="52" customFormat="1" x14ac:dyDescent="0.2">
      <c r="F971" s="133"/>
    </row>
    <row r="972" spans="6:6" s="52" customFormat="1" x14ac:dyDescent="0.2">
      <c r="F972" s="133"/>
    </row>
    <row r="973" spans="6:6" s="52" customFormat="1" x14ac:dyDescent="0.2">
      <c r="F973" s="133"/>
    </row>
    <row r="974" spans="6:6" s="52" customFormat="1" x14ac:dyDescent="0.2">
      <c r="F974" s="133"/>
    </row>
    <row r="975" spans="6:6" s="52" customFormat="1" x14ac:dyDescent="0.2">
      <c r="F975" s="133"/>
    </row>
    <row r="976" spans="6:6" s="52" customFormat="1" x14ac:dyDescent="0.2">
      <c r="F976" s="133"/>
    </row>
    <row r="977" spans="6:6" s="52" customFormat="1" x14ac:dyDescent="0.2">
      <c r="F977" s="133"/>
    </row>
    <row r="978" spans="6:6" s="52" customFormat="1" x14ac:dyDescent="0.2">
      <c r="F978" s="133"/>
    </row>
    <row r="979" spans="6:6" s="52" customFormat="1" x14ac:dyDescent="0.2">
      <c r="F979" s="133"/>
    </row>
    <row r="980" spans="6:6" s="52" customFormat="1" x14ac:dyDescent="0.2">
      <c r="F980" s="133"/>
    </row>
    <row r="981" spans="6:6" s="52" customFormat="1" x14ac:dyDescent="0.2">
      <c r="F981" s="133"/>
    </row>
    <row r="982" spans="6:6" s="52" customFormat="1" x14ac:dyDescent="0.2">
      <c r="F982" s="133"/>
    </row>
    <row r="983" spans="6:6" s="52" customFormat="1" x14ac:dyDescent="0.2">
      <c r="F983" s="133"/>
    </row>
    <row r="984" spans="6:6" s="52" customFormat="1" x14ac:dyDescent="0.2">
      <c r="F984" s="133"/>
    </row>
    <row r="985" spans="6:6" s="52" customFormat="1" x14ac:dyDescent="0.2">
      <c r="F985" s="133"/>
    </row>
    <row r="986" spans="6:6" s="52" customFormat="1" x14ac:dyDescent="0.2">
      <c r="F986" s="133"/>
    </row>
    <row r="987" spans="6:6" s="52" customFormat="1" x14ac:dyDescent="0.2">
      <c r="F987" s="133"/>
    </row>
    <row r="988" spans="6:6" s="52" customFormat="1" x14ac:dyDescent="0.2">
      <c r="F988" s="133"/>
    </row>
    <row r="989" spans="6:6" s="52" customFormat="1" x14ac:dyDescent="0.2">
      <c r="F989" s="133"/>
    </row>
    <row r="990" spans="6:6" s="52" customFormat="1" x14ac:dyDescent="0.2">
      <c r="F990" s="133"/>
    </row>
    <row r="991" spans="6:6" s="52" customFormat="1" x14ac:dyDescent="0.2">
      <c r="F991" s="133"/>
    </row>
    <row r="992" spans="6:6" s="52" customFormat="1" x14ac:dyDescent="0.2">
      <c r="F992" s="133"/>
    </row>
    <row r="993" spans="6:6" s="52" customFormat="1" x14ac:dyDescent="0.2">
      <c r="F993" s="133"/>
    </row>
    <row r="994" spans="6:6" s="52" customFormat="1" x14ac:dyDescent="0.2">
      <c r="F994" s="133"/>
    </row>
    <row r="995" spans="6:6" s="52" customFormat="1" x14ac:dyDescent="0.2">
      <c r="F995" s="133"/>
    </row>
    <row r="996" spans="6:6" s="52" customFormat="1" x14ac:dyDescent="0.2">
      <c r="F996" s="133"/>
    </row>
    <row r="997" spans="6:6" s="52" customFormat="1" x14ac:dyDescent="0.2">
      <c r="F997" s="133"/>
    </row>
    <row r="998" spans="6:6" s="52" customFormat="1" x14ac:dyDescent="0.2">
      <c r="F998" s="133"/>
    </row>
    <row r="999" spans="6:6" s="52" customFormat="1" x14ac:dyDescent="0.2">
      <c r="F999" s="133"/>
    </row>
    <row r="1000" spans="6:6" s="52" customFormat="1" x14ac:dyDescent="0.2">
      <c r="F1000" s="133"/>
    </row>
    <row r="1001" spans="6:6" s="52" customFormat="1" x14ac:dyDescent="0.2">
      <c r="F1001" s="133"/>
    </row>
    <row r="1002" spans="6:6" s="52" customFormat="1" x14ac:dyDescent="0.2">
      <c r="F1002" s="133"/>
    </row>
    <row r="1003" spans="6:6" s="52" customFormat="1" x14ac:dyDescent="0.2">
      <c r="F1003" s="133"/>
    </row>
    <row r="1004" spans="6:6" s="52" customFormat="1" x14ac:dyDescent="0.2">
      <c r="F1004" s="133"/>
    </row>
    <row r="1005" spans="6:6" s="52" customFormat="1" x14ac:dyDescent="0.2">
      <c r="F1005" s="133"/>
    </row>
    <row r="1006" spans="6:6" s="52" customFormat="1" x14ac:dyDescent="0.2">
      <c r="F1006" s="133"/>
    </row>
    <row r="1007" spans="6:6" s="52" customFormat="1" x14ac:dyDescent="0.2">
      <c r="F1007" s="133"/>
    </row>
    <row r="1008" spans="6:6" s="52" customFormat="1" x14ac:dyDescent="0.2">
      <c r="F1008" s="133"/>
    </row>
    <row r="1009" spans="6:6" s="52" customFormat="1" x14ac:dyDescent="0.2">
      <c r="F1009" s="133"/>
    </row>
    <row r="1010" spans="6:6" s="52" customFormat="1" x14ac:dyDescent="0.2">
      <c r="F1010" s="133"/>
    </row>
    <row r="1011" spans="6:6" s="52" customFormat="1" x14ac:dyDescent="0.2">
      <c r="F1011" s="133"/>
    </row>
    <row r="1012" spans="6:6" s="52" customFormat="1" x14ac:dyDescent="0.2">
      <c r="F1012" s="133"/>
    </row>
    <row r="1013" spans="6:6" s="52" customFormat="1" x14ac:dyDescent="0.2">
      <c r="F1013" s="133"/>
    </row>
    <row r="1014" spans="6:6" s="52" customFormat="1" x14ac:dyDescent="0.2">
      <c r="F1014" s="133"/>
    </row>
    <row r="1015" spans="6:6" s="52" customFormat="1" x14ac:dyDescent="0.2">
      <c r="F1015" s="133"/>
    </row>
    <row r="1016" spans="6:6" s="52" customFormat="1" x14ac:dyDescent="0.2">
      <c r="F1016" s="133"/>
    </row>
    <row r="1017" spans="6:6" s="52" customFormat="1" x14ac:dyDescent="0.2">
      <c r="F1017" s="133"/>
    </row>
    <row r="1018" spans="6:6" s="52" customFormat="1" x14ac:dyDescent="0.2">
      <c r="F1018" s="133"/>
    </row>
    <row r="1019" spans="6:6" s="52" customFormat="1" x14ac:dyDescent="0.2">
      <c r="F1019" s="133"/>
    </row>
    <row r="1020" spans="6:6" s="52" customFormat="1" x14ac:dyDescent="0.2">
      <c r="F1020" s="133"/>
    </row>
    <row r="1021" spans="6:6" s="52" customFormat="1" x14ac:dyDescent="0.2">
      <c r="F1021" s="133"/>
    </row>
    <row r="1022" spans="6:6" s="52" customFormat="1" x14ac:dyDescent="0.2">
      <c r="F1022" s="133"/>
    </row>
    <row r="1023" spans="6:6" s="52" customFormat="1" x14ac:dyDescent="0.2">
      <c r="F1023" s="133"/>
    </row>
    <row r="1024" spans="6:6" s="52" customFormat="1" x14ac:dyDescent="0.2">
      <c r="F1024" s="133"/>
    </row>
    <row r="1025" spans="6:6" s="52" customFormat="1" x14ac:dyDescent="0.2">
      <c r="F1025" s="133"/>
    </row>
    <row r="1026" spans="6:6" s="52" customFormat="1" x14ac:dyDescent="0.2">
      <c r="F1026" s="133"/>
    </row>
    <row r="1027" spans="6:6" s="52" customFormat="1" x14ac:dyDescent="0.2">
      <c r="F1027" s="133"/>
    </row>
    <row r="1028" spans="6:6" s="52" customFormat="1" x14ac:dyDescent="0.2">
      <c r="F1028" s="133"/>
    </row>
    <row r="1029" spans="6:6" s="52" customFormat="1" x14ac:dyDescent="0.2">
      <c r="F1029" s="133"/>
    </row>
    <row r="1030" spans="6:6" s="52" customFormat="1" x14ac:dyDescent="0.2">
      <c r="F1030" s="133"/>
    </row>
    <row r="1031" spans="6:6" s="52" customFormat="1" x14ac:dyDescent="0.2">
      <c r="F1031" s="133"/>
    </row>
    <row r="1032" spans="6:6" s="52" customFormat="1" x14ac:dyDescent="0.2">
      <c r="F1032" s="133"/>
    </row>
    <row r="1033" spans="6:6" s="52" customFormat="1" x14ac:dyDescent="0.2">
      <c r="F1033" s="133"/>
    </row>
    <row r="1034" spans="6:6" s="52" customFormat="1" x14ac:dyDescent="0.2">
      <c r="F1034" s="133"/>
    </row>
    <row r="1035" spans="6:6" s="52" customFormat="1" x14ac:dyDescent="0.2">
      <c r="F1035" s="133"/>
    </row>
    <row r="1036" spans="6:6" s="52" customFormat="1" x14ac:dyDescent="0.2">
      <c r="F1036" s="133"/>
    </row>
    <row r="1037" spans="6:6" s="52" customFormat="1" x14ac:dyDescent="0.2">
      <c r="F1037" s="133"/>
    </row>
    <row r="1038" spans="6:6" s="52" customFormat="1" x14ac:dyDescent="0.2">
      <c r="F1038" s="133"/>
    </row>
    <row r="1039" spans="6:6" s="52" customFormat="1" x14ac:dyDescent="0.2">
      <c r="F1039" s="133"/>
    </row>
    <row r="1040" spans="6:6" s="52" customFormat="1" x14ac:dyDescent="0.2">
      <c r="F1040" s="133"/>
    </row>
    <row r="1041" spans="6:6" s="52" customFormat="1" x14ac:dyDescent="0.2">
      <c r="F1041" s="133"/>
    </row>
    <row r="1042" spans="6:6" s="52" customFormat="1" x14ac:dyDescent="0.2">
      <c r="F1042" s="133"/>
    </row>
    <row r="1043" spans="6:6" s="52" customFormat="1" x14ac:dyDescent="0.2">
      <c r="F1043" s="133"/>
    </row>
    <row r="1044" spans="6:6" s="52" customFormat="1" x14ac:dyDescent="0.2">
      <c r="F1044" s="133"/>
    </row>
    <row r="1045" spans="6:6" s="52" customFormat="1" x14ac:dyDescent="0.2">
      <c r="F1045" s="133"/>
    </row>
    <row r="1046" spans="6:6" s="52" customFormat="1" x14ac:dyDescent="0.2">
      <c r="F1046" s="133"/>
    </row>
    <row r="1047" spans="6:6" s="52" customFormat="1" x14ac:dyDescent="0.2">
      <c r="F1047" s="133"/>
    </row>
    <row r="1048" spans="6:6" s="52" customFormat="1" x14ac:dyDescent="0.2">
      <c r="F1048" s="133"/>
    </row>
    <row r="1049" spans="6:6" s="52" customFormat="1" x14ac:dyDescent="0.2">
      <c r="F1049" s="133"/>
    </row>
    <row r="1050" spans="6:6" s="52" customFormat="1" x14ac:dyDescent="0.2">
      <c r="F1050" s="133"/>
    </row>
    <row r="1051" spans="6:6" s="52" customFormat="1" x14ac:dyDescent="0.2">
      <c r="F1051" s="133"/>
    </row>
    <row r="1052" spans="6:6" s="52" customFormat="1" x14ac:dyDescent="0.2">
      <c r="F1052" s="133"/>
    </row>
    <row r="1053" spans="6:6" s="52" customFormat="1" x14ac:dyDescent="0.2">
      <c r="F1053" s="133"/>
    </row>
    <row r="1054" spans="6:6" s="52" customFormat="1" x14ac:dyDescent="0.2">
      <c r="F1054" s="133"/>
    </row>
    <row r="1055" spans="6:6" s="52" customFormat="1" x14ac:dyDescent="0.2">
      <c r="F1055" s="133"/>
    </row>
    <row r="1056" spans="6:6" s="52" customFormat="1" x14ac:dyDescent="0.2">
      <c r="F1056" s="133"/>
    </row>
    <row r="1057" spans="6:6" s="52" customFormat="1" x14ac:dyDescent="0.2">
      <c r="F1057" s="133"/>
    </row>
    <row r="1058" spans="6:6" s="52" customFormat="1" x14ac:dyDescent="0.2">
      <c r="F1058" s="133"/>
    </row>
    <row r="1059" spans="6:6" s="52" customFormat="1" x14ac:dyDescent="0.2">
      <c r="F1059" s="133"/>
    </row>
    <row r="1060" spans="6:6" s="52" customFormat="1" x14ac:dyDescent="0.2">
      <c r="F1060" s="133"/>
    </row>
    <row r="1061" spans="6:6" s="52" customFormat="1" x14ac:dyDescent="0.2">
      <c r="F1061" s="133"/>
    </row>
    <row r="1062" spans="6:6" s="52" customFormat="1" x14ac:dyDescent="0.2">
      <c r="F1062" s="133"/>
    </row>
    <row r="1063" spans="6:6" s="52" customFormat="1" x14ac:dyDescent="0.2">
      <c r="F1063" s="133"/>
    </row>
    <row r="1064" spans="6:6" s="52" customFormat="1" x14ac:dyDescent="0.2">
      <c r="F1064" s="133"/>
    </row>
    <row r="1065" spans="6:6" s="52" customFormat="1" x14ac:dyDescent="0.2">
      <c r="F1065" s="133"/>
    </row>
    <row r="1066" spans="6:6" s="52" customFormat="1" x14ac:dyDescent="0.2">
      <c r="F1066" s="133"/>
    </row>
    <row r="1067" spans="6:6" s="52" customFormat="1" x14ac:dyDescent="0.2">
      <c r="F1067" s="133"/>
    </row>
    <row r="1068" spans="6:6" s="52" customFormat="1" x14ac:dyDescent="0.2">
      <c r="F1068" s="133"/>
    </row>
    <row r="1069" spans="6:6" s="52" customFormat="1" x14ac:dyDescent="0.2">
      <c r="F1069" s="133"/>
    </row>
    <row r="1070" spans="6:6" s="52" customFormat="1" x14ac:dyDescent="0.2">
      <c r="F1070" s="133"/>
    </row>
    <row r="1071" spans="6:6" s="52" customFormat="1" x14ac:dyDescent="0.2">
      <c r="F1071" s="133"/>
    </row>
    <row r="1072" spans="6:6" s="52" customFormat="1" x14ac:dyDescent="0.2">
      <c r="F1072" s="133"/>
    </row>
    <row r="1073" spans="6:6" s="52" customFormat="1" x14ac:dyDescent="0.2">
      <c r="F1073" s="133"/>
    </row>
    <row r="1074" spans="6:6" s="52" customFormat="1" x14ac:dyDescent="0.2">
      <c r="F1074" s="133"/>
    </row>
    <row r="1075" spans="6:6" s="52" customFormat="1" x14ac:dyDescent="0.2">
      <c r="F1075" s="133"/>
    </row>
    <row r="1076" spans="6:6" s="52" customFormat="1" x14ac:dyDescent="0.2">
      <c r="F1076" s="133"/>
    </row>
    <row r="1077" spans="6:6" s="52" customFormat="1" x14ac:dyDescent="0.2">
      <c r="F1077" s="133"/>
    </row>
    <row r="1078" spans="6:6" s="52" customFormat="1" x14ac:dyDescent="0.2">
      <c r="F1078" s="133"/>
    </row>
    <row r="1079" spans="6:6" s="52" customFormat="1" x14ac:dyDescent="0.2">
      <c r="F1079" s="133"/>
    </row>
    <row r="1080" spans="6:6" s="52" customFormat="1" x14ac:dyDescent="0.2">
      <c r="F1080" s="133"/>
    </row>
    <row r="1081" spans="6:6" s="52" customFormat="1" x14ac:dyDescent="0.2">
      <c r="F1081" s="133"/>
    </row>
    <row r="1082" spans="6:6" s="52" customFormat="1" x14ac:dyDescent="0.2">
      <c r="F1082" s="133"/>
    </row>
    <row r="1083" spans="6:6" s="52" customFormat="1" x14ac:dyDescent="0.2">
      <c r="F1083" s="133"/>
    </row>
    <row r="1084" spans="6:6" s="52" customFormat="1" x14ac:dyDescent="0.2">
      <c r="F1084" s="133"/>
    </row>
    <row r="1085" spans="6:6" s="52" customFormat="1" x14ac:dyDescent="0.2">
      <c r="F1085" s="133"/>
    </row>
    <row r="1086" spans="6:6" s="52" customFormat="1" x14ac:dyDescent="0.2">
      <c r="F1086" s="133"/>
    </row>
    <row r="1087" spans="6:6" s="52" customFormat="1" x14ac:dyDescent="0.2">
      <c r="F1087" s="133"/>
    </row>
    <row r="1088" spans="6:6" s="52" customFormat="1" x14ac:dyDescent="0.2">
      <c r="F1088" s="133"/>
    </row>
    <row r="1089" spans="6:6" s="52" customFormat="1" x14ac:dyDescent="0.2">
      <c r="F1089" s="133"/>
    </row>
    <row r="1090" spans="6:6" s="52" customFormat="1" x14ac:dyDescent="0.2">
      <c r="F1090" s="133"/>
    </row>
    <row r="1091" spans="6:6" s="52" customFormat="1" x14ac:dyDescent="0.2">
      <c r="F1091" s="133"/>
    </row>
    <row r="1092" spans="6:6" s="52" customFormat="1" x14ac:dyDescent="0.2">
      <c r="F1092" s="133"/>
    </row>
    <row r="1093" spans="6:6" s="52" customFormat="1" x14ac:dyDescent="0.2">
      <c r="F1093" s="133"/>
    </row>
    <row r="1094" spans="6:6" s="52" customFormat="1" x14ac:dyDescent="0.2">
      <c r="F1094" s="133"/>
    </row>
    <row r="1095" spans="6:6" s="52" customFormat="1" x14ac:dyDescent="0.2">
      <c r="F1095" s="133"/>
    </row>
    <row r="1096" spans="6:6" s="52" customFormat="1" x14ac:dyDescent="0.2">
      <c r="F1096" s="133"/>
    </row>
    <row r="1097" spans="6:6" s="52" customFormat="1" x14ac:dyDescent="0.2">
      <c r="F1097" s="133"/>
    </row>
    <row r="1098" spans="6:6" s="52" customFormat="1" x14ac:dyDescent="0.2">
      <c r="F1098" s="133"/>
    </row>
    <row r="1099" spans="6:6" s="52" customFormat="1" x14ac:dyDescent="0.2">
      <c r="F1099" s="133"/>
    </row>
    <row r="1100" spans="6:6" s="52" customFormat="1" x14ac:dyDescent="0.2">
      <c r="F1100" s="133"/>
    </row>
    <row r="1101" spans="6:6" s="52" customFormat="1" x14ac:dyDescent="0.2">
      <c r="F1101" s="133"/>
    </row>
    <row r="1102" spans="6:6" s="52" customFormat="1" x14ac:dyDescent="0.2">
      <c r="F1102" s="133"/>
    </row>
    <row r="1103" spans="6:6" s="52" customFormat="1" x14ac:dyDescent="0.2">
      <c r="F1103" s="133"/>
    </row>
    <row r="1104" spans="6:6" s="52" customFormat="1" x14ac:dyDescent="0.2">
      <c r="F1104" s="133"/>
    </row>
    <row r="1105" spans="6:6" s="52" customFormat="1" x14ac:dyDescent="0.2">
      <c r="F1105" s="133"/>
    </row>
    <row r="1106" spans="6:6" s="52" customFormat="1" x14ac:dyDescent="0.2">
      <c r="F1106" s="133"/>
    </row>
    <row r="1107" spans="6:6" s="52" customFormat="1" x14ac:dyDescent="0.2">
      <c r="F1107" s="133"/>
    </row>
    <row r="1108" spans="6:6" s="52" customFormat="1" x14ac:dyDescent="0.2">
      <c r="F1108" s="133"/>
    </row>
    <row r="1109" spans="6:6" s="52" customFormat="1" x14ac:dyDescent="0.2">
      <c r="F1109" s="133"/>
    </row>
    <row r="1110" spans="6:6" s="52" customFormat="1" x14ac:dyDescent="0.2">
      <c r="F1110" s="133"/>
    </row>
    <row r="1111" spans="6:6" s="52" customFormat="1" x14ac:dyDescent="0.2">
      <c r="F1111" s="133"/>
    </row>
    <row r="1112" spans="6:6" s="52" customFormat="1" x14ac:dyDescent="0.2">
      <c r="F1112" s="133"/>
    </row>
    <row r="1113" spans="6:6" s="52" customFormat="1" x14ac:dyDescent="0.2">
      <c r="F1113" s="133"/>
    </row>
    <row r="1114" spans="6:6" s="52" customFormat="1" x14ac:dyDescent="0.2">
      <c r="F1114" s="133"/>
    </row>
    <row r="1115" spans="6:6" s="52" customFormat="1" x14ac:dyDescent="0.2">
      <c r="F1115" s="133"/>
    </row>
    <row r="1116" spans="6:6" s="52" customFormat="1" x14ac:dyDescent="0.2">
      <c r="F1116" s="133"/>
    </row>
    <row r="1117" spans="6:6" s="52" customFormat="1" x14ac:dyDescent="0.2">
      <c r="F1117" s="133"/>
    </row>
    <row r="1118" spans="6:6" s="52" customFormat="1" x14ac:dyDescent="0.2">
      <c r="F1118" s="133"/>
    </row>
    <row r="1119" spans="6:6" s="52" customFormat="1" x14ac:dyDescent="0.2">
      <c r="F1119" s="133"/>
    </row>
    <row r="1120" spans="6:6" s="52" customFormat="1" x14ac:dyDescent="0.2">
      <c r="F1120" s="133"/>
    </row>
    <row r="1121" spans="6:6" s="52" customFormat="1" x14ac:dyDescent="0.2">
      <c r="F1121" s="133"/>
    </row>
    <row r="1122" spans="6:6" s="52" customFormat="1" x14ac:dyDescent="0.2">
      <c r="F1122" s="133"/>
    </row>
    <row r="1123" spans="6:6" s="52" customFormat="1" x14ac:dyDescent="0.2">
      <c r="F1123" s="133"/>
    </row>
    <row r="1124" spans="6:6" s="52" customFormat="1" x14ac:dyDescent="0.2">
      <c r="F1124" s="133"/>
    </row>
    <row r="1125" spans="6:6" s="52" customFormat="1" x14ac:dyDescent="0.2">
      <c r="F1125" s="133"/>
    </row>
    <row r="1126" spans="6:6" s="52" customFormat="1" x14ac:dyDescent="0.2">
      <c r="F1126" s="133"/>
    </row>
    <row r="1127" spans="6:6" s="52" customFormat="1" x14ac:dyDescent="0.2">
      <c r="F1127" s="133"/>
    </row>
    <row r="1128" spans="6:6" s="52" customFormat="1" x14ac:dyDescent="0.2">
      <c r="F1128" s="133"/>
    </row>
    <row r="1129" spans="6:6" s="52" customFormat="1" x14ac:dyDescent="0.2">
      <c r="F1129" s="133"/>
    </row>
    <row r="1130" spans="6:6" s="52" customFormat="1" x14ac:dyDescent="0.2">
      <c r="F1130" s="133"/>
    </row>
    <row r="1131" spans="6:6" s="52" customFormat="1" x14ac:dyDescent="0.2">
      <c r="F1131" s="133"/>
    </row>
    <row r="1132" spans="6:6" s="52" customFormat="1" x14ac:dyDescent="0.2">
      <c r="F1132" s="133"/>
    </row>
    <row r="1133" spans="6:6" s="52" customFormat="1" x14ac:dyDescent="0.2">
      <c r="F1133" s="133"/>
    </row>
    <row r="1134" spans="6:6" s="52" customFormat="1" x14ac:dyDescent="0.2">
      <c r="F1134" s="133"/>
    </row>
    <row r="1135" spans="6:6" s="52" customFormat="1" x14ac:dyDescent="0.2">
      <c r="F1135" s="133"/>
    </row>
    <row r="1136" spans="6:6" s="52" customFormat="1" x14ac:dyDescent="0.2">
      <c r="F1136" s="133"/>
    </row>
    <row r="1137" spans="6:6" s="52" customFormat="1" x14ac:dyDescent="0.2">
      <c r="F1137" s="133"/>
    </row>
    <row r="1138" spans="6:6" s="52" customFormat="1" x14ac:dyDescent="0.2">
      <c r="F1138" s="133"/>
    </row>
    <row r="1139" spans="6:6" s="52" customFormat="1" x14ac:dyDescent="0.2">
      <c r="F1139" s="133"/>
    </row>
    <row r="1140" spans="6:6" s="52" customFormat="1" x14ac:dyDescent="0.2">
      <c r="F1140" s="133"/>
    </row>
    <row r="1141" spans="6:6" s="52" customFormat="1" x14ac:dyDescent="0.2">
      <c r="F1141" s="133"/>
    </row>
    <row r="1142" spans="6:6" s="52" customFormat="1" x14ac:dyDescent="0.2">
      <c r="F1142" s="133"/>
    </row>
    <row r="1143" spans="6:6" s="52" customFormat="1" x14ac:dyDescent="0.2">
      <c r="F1143" s="133"/>
    </row>
    <row r="1144" spans="6:6" s="52" customFormat="1" x14ac:dyDescent="0.2">
      <c r="F1144" s="133"/>
    </row>
    <row r="1145" spans="6:6" s="52" customFormat="1" x14ac:dyDescent="0.2">
      <c r="F1145" s="133"/>
    </row>
    <row r="1146" spans="6:6" s="52" customFormat="1" x14ac:dyDescent="0.2">
      <c r="F1146" s="133"/>
    </row>
    <row r="1147" spans="6:6" s="52" customFormat="1" x14ac:dyDescent="0.2">
      <c r="F1147" s="133"/>
    </row>
    <row r="1148" spans="6:6" s="52" customFormat="1" x14ac:dyDescent="0.2">
      <c r="F1148" s="133"/>
    </row>
    <row r="1149" spans="6:6" s="52" customFormat="1" x14ac:dyDescent="0.2">
      <c r="F1149" s="133"/>
    </row>
    <row r="1150" spans="6:6" s="52" customFormat="1" x14ac:dyDescent="0.2">
      <c r="F1150" s="133"/>
    </row>
    <row r="1151" spans="6:6" s="52" customFormat="1" x14ac:dyDescent="0.2">
      <c r="F1151" s="133"/>
    </row>
    <row r="1152" spans="6:6" s="52" customFormat="1" x14ac:dyDescent="0.2">
      <c r="F1152" s="133"/>
    </row>
    <row r="1153" spans="6:6" s="52" customFormat="1" x14ac:dyDescent="0.2">
      <c r="F1153" s="133"/>
    </row>
    <row r="1154" spans="6:6" s="52" customFormat="1" x14ac:dyDescent="0.2">
      <c r="F1154" s="133"/>
    </row>
    <row r="1155" spans="6:6" s="52" customFormat="1" x14ac:dyDescent="0.2">
      <c r="F1155" s="133"/>
    </row>
    <row r="1156" spans="6:6" s="52" customFormat="1" x14ac:dyDescent="0.2">
      <c r="F1156" s="133"/>
    </row>
    <row r="1157" spans="6:6" s="52" customFormat="1" x14ac:dyDescent="0.2">
      <c r="F1157" s="133"/>
    </row>
    <row r="1158" spans="6:6" s="52" customFormat="1" x14ac:dyDescent="0.2">
      <c r="F1158" s="133"/>
    </row>
    <row r="1159" spans="6:6" s="52" customFormat="1" x14ac:dyDescent="0.2">
      <c r="F1159" s="133"/>
    </row>
    <row r="1160" spans="6:6" s="52" customFormat="1" x14ac:dyDescent="0.2">
      <c r="F1160" s="133"/>
    </row>
    <row r="1161" spans="6:6" s="52" customFormat="1" x14ac:dyDescent="0.2">
      <c r="F1161" s="133"/>
    </row>
    <row r="1162" spans="6:6" s="52" customFormat="1" x14ac:dyDescent="0.2">
      <c r="F1162" s="133"/>
    </row>
    <row r="1163" spans="6:6" s="52" customFormat="1" x14ac:dyDescent="0.2">
      <c r="F1163" s="133"/>
    </row>
    <row r="1164" spans="6:6" s="52" customFormat="1" x14ac:dyDescent="0.2">
      <c r="F1164" s="133"/>
    </row>
    <row r="1165" spans="6:6" s="52" customFormat="1" x14ac:dyDescent="0.2">
      <c r="F1165" s="133"/>
    </row>
    <row r="1166" spans="6:6" s="52" customFormat="1" x14ac:dyDescent="0.2">
      <c r="F1166" s="133"/>
    </row>
    <row r="1167" spans="6:6" s="52" customFormat="1" x14ac:dyDescent="0.2">
      <c r="F1167" s="133"/>
    </row>
    <row r="1168" spans="6:6" s="52" customFormat="1" x14ac:dyDescent="0.2">
      <c r="F1168" s="133"/>
    </row>
    <row r="1169" spans="6:6" s="52" customFormat="1" x14ac:dyDescent="0.2">
      <c r="F1169" s="133"/>
    </row>
    <row r="1170" spans="6:6" s="52" customFormat="1" x14ac:dyDescent="0.2">
      <c r="F1170" s="133"/>
    </row>
    <row r="1171" spans="6:6" s="52" customFormat="1" x14ac:dyDescent="0.2">
      <c r="F1171" s="133"/>
    </row>
    <row r="1172" spans="6:6" s="52" customFormat="1" x14ac:dyDescent="0.2">
      <c r="F1172" s="133"/>
    </row>
    <row r="1173" spans="6:6" s="52" customFormat="1" x14ac:dyDescent="0.2">
      <c r="F1173" s="133"/>
    </row>
    <row r="1174" spans="6:6" s="52" customFormat="1" x14ac:dyDescent="0.2">
      <c r="F1174" s="133"/>
    </row>
    <row r="1175" spans="6:6" s="52" customFormat="1" x14ac:dyDescent="0.2">
      <c r="F1175" s="133"/>
    </row>
    <row r="1176" spans="6:6" s="52" customFormat="1" x14ac:dyDescent="0.2">
      <c r="F1176" s="133"/>
    </row>
    <row r="1177" spans="6:6" s="52" customFormat="1" x14ac:dyDescent="0.2">
      <c r="F1177" s="133"/>
    </row>
    <row r="1178" spans="6:6" s="52" customFormat="1" x14ac:dyDescent="0.2">
      <c r="F1178" s="133"/>
    </row>
    <row r="1179" spans="6:6" s="52" customFormat="1" x14ac:dyDescent="0.2">
      <c r="F1179" s="133"/>
    </row>
    <row r="1180" spans="6:6" s="52" customFormat="1" x14ac:dyDescent="0.2">
      <c r="F1180" s="133"/>
    </row>
    <row r="1181" spans="6:6" s="52" customFormat="1" x14ac:dyDescent="0.2">
      <c r="F1181" s="133"/>
    </row>
    <row r="1182" spans="6:6" s="52" customFormat="1" x14ac:dyDescent="0.2">
      <c r="F1182" s="133"/>
    </row>
    <row r="1183" spans="6:6" s="52" customFormat="1" x14ac:dyDescent="0.2">
      <c r="F1183" s="133"/>
    </row>
    <row r="1184" spans="6:6" s="52" customFormat="1" x14ac:dyDescent="0.2">
      <c r="F1184" s="133"/>
    </row>
    <row r="1185" spans="6:6" s="52" customFormat="1" x14ac:dyDescent="0.2">
      <c r="F1185" s="133"/>
    </row>
    <row r="1186" spans="6:6" s="52" customFormat="1" x14ac:dyDescent="0.2">
      <c r="F1186" s="133"/>
    </row>
    <row r="1187" spans="6:6" s="52" customFormat="1" x14ac:dyDescent="0.2">
      <c r="F1187" s="133"/>
    </row>
    <row r="1188" spans="6:6" s="52" customFormat="1" x14ac:dyDescent="0.2">
      <c r="F1188" s="133"/>
    </row>
    <row r="1189" spans="6:6" s="52" customFormat="1" x14ac:dyDescent="0.2">
      <c r="F1189" s="133"/>
    </row>
    <row r="1190" spans="6:6" s="52" customFormat="1" x14ac:dyDescent="0.2">
      <c r="F1190" s="133"/>
    </row>
    <row r="1191" spans="6:6" s="52" customFormat="1" x14ac:dyDescent="0.2">
      <c r="F1191" s="133"/>
    </row>
    <row r="1192" spans="6:6" s="52" customFormat="1" x14ac:dyDescent="0.2">
      <c r="F1192" s="133"/>
    </row>
    <row r="1193" spans="6:6" s="52" customFormat="1" x14ac:dyDescent="0.2">
      <c r="F1193" s="133"/>
    </row>
    <row r="1194" spans="6:6" s="52" customFormat="1" x14ac:dyDescent="0.2">
      <c r="F1194" s="133"/>
    </row>
    <row r="1195" spans="6:6" s="52" customFormat="1" x14ac:dyDescent="0.2">
      <c r="F1195" s="133"/>
    </row>
    <row r="1196" spans="6:6" s="52" customFormat="1" x14ac:dyDescent="0.2">
      <c r="F1196" s="133"/>
    </row>
    <row r="1197" spans="6:6" s="52" customFormat="1" x14ac:dyDescent="0.2">
      <c r="F1197" s="133"/>
    </row>
    <row r="1198" spans="6:6" s="52" customFormat="1" x14ac:dyDescent="0.2">
      <c r="F1198" s="133"/>
    </row>
    <row r="1199" spans="6:6" s="52" customFormat="1" x14ac:dyDescent="0.2">
      <c r="F1199" s="133"/>
    </row>
    <row r="1200" spans="6:6" s="52" customFormat="1" x14ac:dyDescent="0.2">
      <c r="F1200" s="133"/>
    </row>
    <row r="1201" spans="6:6" s="52" customFormat="1" x14ac:dyDescent="0.2">
      <c r="F1201" s="133"/>
    </row>
    <row r="1202" spans="6:6" s="52" customFormat="1" x14ac:dyDescent="0.2">
      <c r="F1202" s="133"/>
    </row>
    <row r="1203" spans="6:6" s="52" customFormat="1" x14ac:dyDescent="0.2">
      <c r="F1203" s="133"/>
    </row>
    <row r="1204" spans="6:6" s="52" customFormat="1" x14ac:dyDescent="0.2">
      <c r="F1204" s="133"/>
    </row>
    <row r="1205" spans="6:6" s="52" customFormat="1" x14ac:dyDescent="0.2">
      <c r="F1205" s="133"/>
    </row>
    <row r="1206" spans="6:6" s="52" customFormat="1" x14ac:dyDescent="0.2">
      <c r="F1206" s="133"/>
    </row>
    <row r="1207" spans="6:6" s="52" customFormat="1" x14ac:dyDescent="0.2">
      <c r="F1207" s="133"/>
    </row>
    <row r="1208" spans="6:6" s="52" customFormat="1" x14ac:dyDescent="0.2">
      <c r="F1208" s="133"/>
    </row>
    <row r="1209" spans="6:6" s="52" customFormat="1" x14ac:dyDescent="0.2">
      <c r="F1209" s="133"/>
    </row>
    <row r="1210" spans="6:6" s="52" customFormat="1" x14ac:dyDescent="0.2">
      <c r="F1210" s="133"/>
    </row>
    <row r="1211" spans="6:6" s="52" customFormat="1" x14ac:dyDescent="0.2">
      <c r="F1211" s="133"/>
    </row>
    <row r="1212" spans="6:6" s="52" customFormat="1" x14ac:dyDescent="0.2">
      <c r="F1212" s="133"/>
    </row>
    <row r="1213" spans="6:6" s="52" customFormat="1" x14ac:dyDescent="0.2">
      <c r="F1213" s="133"/>
    </row>
    <row r="1214" spans="6:6" s="52" customFormat="1" x14ac:dyDescent="0.2">
      <c r="F1214" s="133"/>
    </row>
    <row r="1215" spans="6:6" s="52" customFormat="1" x14ac:dyDescent="0.2">
      <c r="F1215" s="133"/>
    </row>
    <row r="1216" spans="6:6" s="52" customFormat="1" x14ac:dyDescent="0.2">
      <c r="F1216" s="133"/>
    </row>
    <row r="1217" spans="6:6" s="52" customFormat="1" x14ac:dyDescent="0.2">
      <c r="F1217" s="133"/>
    </row>
    <row r="1218" spans="6:6" s="52" customFormat="1" x14ac:dyDescent="0.2">
      <c r="F1218" s="133"/>
    </row>
    <row r="1219" spans="6:6" s="52" customFormat="1" x14ac:dyDescent="0.2">
      <c r="F1219" s="133"/>
    </row>
    <row r="1220" spans="6:6" s="52" customFormat="1" x14ac:dyDescent="0.2">
      <c r="F1220" s="133"/>
    </row>
    <row r="1221" spans="6:6" s="52" customFormat="1" x14ac:dyDescent="0.2">
      <c r="F1221" s="133"/>
    </row>
    <row r="1222" spans="6:6" s="52" customFormat="1" x14ac:dyDescent="0.2">
      <c r="F1222" s="133"/>
    </row>
    <row r="1223" spans="6:6" s="52" customFormat="1" x14ac:dyDescent="0.2">
      <c r="F1223" s="133"/>
    </row>
    <row r="1224" spans="6:6" s="52" customFormat="1" x14ac:dyDescent="0.2">
      <c r="F1224" s="133"/>
    </row>
    <row r="1225" spans="6:6" s="52" customFormat="1" x14ac:dyDescent="0.2">
      <c r="F1225" s="133"/>
    </row>
    <row r="1226" spans="6:6" s="52" customFormat="1" x14ac:dyDescent="0.2">
      <c r="F1226" s="133"/>
    </row>
    <row r="1227" spans="6:6" s="52" customFormat="1" x14ac:dyDescent="0.2">
      <c r="F1227" s="133"/>
    </row>
    <row r="1228" spans="6:6" s="52" customFormat="1" x14ac:dyDescent="0.2">
      <c r="F1228" s="133"/>
    </row>
    <row r="1229" spans="6:6" s="52" customFormat="1" x14ac:dyDescent="0.2">
      <c r="F1229" s="133"/>
    </row>
    <row r="1230" spans="6:6" s="52" customFormat="1" x14ac:dyDescent="0.2">
      <c r="F1230" s="133"/>
    </row>
    <row r="1231" spans="6:6" s="52" customFormat="1" x14ac:dyDescent="0.2">
      <c r="F1231" s="133"/>
    </row>
    <row r="1232" spans="6:6" s="52" customFormat="1" x14ac:dyDescent="0.2">
      <c r="F1232" s="133"/>
    </row>
    <row r="1233" spans="6:6" s="52" customFormat="1" x14ac:dyDescent="0.2">
      <c r="F1233" s="133"/>
    </row>
    <row r="1234" spans="6:6" s="52" customFormat="1" x14ac:dyDescent="0.2">
      <c r="F1234" s="133"/>
    </row>
    <row r="1235" spans="6:6" s="52" customFormat="1" x14ac:dyDescent="0.2">
      <c r="F1235" s="133"/>
    </row>
    <row r="1236" spans="6:6" s="52" customFormat="1" x14ac:dyDescent="0.2">
      <c r="F1236" s="133"/>
    </row>
    <row r="1237" spans="6:6" s="52" customFormat="1" x14ac:dyDescent="0.2">
      <c r="F1237" s="133"/>
    </row>
    <row r="1238" spans="6:6" s="52" customFormat="1" x14ac:dyDescent="0.2">
      <c r="F1238" s="133"/>
    </row>
    <row r="1239" spans="6:6" s="52" customFormat="1" x14ac:dyDescent="0.2">
      <c r="F1239" s="133"/>
    </row>
    <row r="1240" spans="6:6" s="52" customFormat="1" x14ac:dyDescent="0.2">
      <c r="F1240" s="133"/>
    </row>
    <row r="1241" spans="6:6" s="52" customFormat="1" x14ac:dyDescent="0.2">
      <c r="F1241" s="133"/>
    </row>
    <row r="1242" spans="6:6" s="52" customFormat="1" x14ac:dyDescent="0.2">
      <c r="F1242" s="133"/>
    </row>
    <row r="1243" spans="6:6" s="52" customFormat="1" x14ac:dyDescent="0.2">
      <c r="F1243" s="133"/>
    </row>
    <row r="1244" spans="6:6" s="52" customFormat="1" x14ac:dyDescent="0.2">
      <c r="F1244" s="133"/>
    </row>
    <row r="1245" spans="6:6" s="52" customFormat="1" x14ac:dyDescent="0.2">
      <c r="F1245" s="133"/>
    </row>
    <row r="1246" spans="6:6" s="52" customFormat="1" x14ac:dyDescent="0.2">
      <c r="F1246" s="133"/>
    </row>
    <row r="1247" spans="6:6" s="52" customFormat="1" x14ac:dyDescent="0.2">
      <c r="F1247" s="133"/>
    </row>
    <row r="1248" spans="6:6" s="52" customFormat="1" x14ac:dyDescent="0.2">
      <c r="F1248" s="133"/>
    </row>
    <row r="1249" spans="6:6" s="52" customFormat="1" x14ac:dyDescent="0.2">
      <c r="F1249" s="133"/>
    </row>
    <row r="1250" spans="6:6" s="52" customFormat="1" x14ac:dyDescent="0.2">
      <c r="F1250" s="133"/>
    </row>
    <row r="1251" spans="6:6" s="52" customFormat="1" x14ac:dyDescent="0.2">
      <c r="F1251" s="133"/>
    </row>
    <row r="1252" spans="6:6" s="52" customFormat="1" x14ac:dyDescent="0.2">
      <c r="F1252" s="133"/>
    </row>
    <row r="1253" spans="6:6" s="52" customFormat="1" x14ac:dyDescent="0.2">
      <c r="F1253" s="133"/>
    </row>
    <row r="1254" spans="6:6" s="52" customFormat="1" x14ac:dyDescent="0.2">
      <c r="F1254" s="133"/>
    </row>
    <row r="1255" spans="6:6" s="52" customFormat="1" x14ac:dyDescent="0.2">
      <c r="F1255" s="133"/>
    </row>
    <row r="1256" spans="6:6" s="52" customFormat="1" x14ac:dyDescent="0.2">
      <c r="F1256" s="133"/>
    </row>
    <row r="1257" spans="6:6" s="52" customFormat="1" x14ac:dyDescent="0.2">
      <c r="F1257" s="133"/>
    </row>
    <row r="1258" spans="6:6" s="52" customFormat="1" x14ac:dyDescent="0.2">
      <c r="F1258" s="133"/>
    </row>
    <row r="1259" spans="6:6" s="52" customFormat="1" x14ac:dyDescent="0.2">
      <c r="F1259" s="133"/>
    </row>
    <row r="1260" spans="6:6" s="52" customFormat="1" x14ac:dyDescent="0.2">
      <c r="F1260" s="133"/>
    </row>
    <row r="1261" spans="6:6" s="52" customFormat="1" x14ac:dyDescent="0.2">
      <c r="F1261" s="133"/>
    </row>
    <row r="1262" spans="6:6" s="52" customFormat="1" x14ac:dyDescent="0.2">
      <c r="F1262" s="133"/>
    </row>
    <row r="1263" spans="6:6" s="52" customFormat="1" x14ac:dyDescent="0.2">
      <c r="F1263" s="133"/>
    </row>
    <row r="1264" spans="6:6" s="52" customFormat="1" x14ac:dyDescent="0.2">
      <c r="F1264" s="133"/>
    </row>
    <row r="1265" spans="6:6" s="52" customFormat="1" x14ac:dyDescent="0.2">
      <c r="F1265" s="133"/>
    </row>
    <row r="1266" spans="6:6" s="52" customFormat="1" x14ac:dyDescent="0.2">
      <c r="F1266" s="133"/>
    </row>
    <row r="1267" spans="6:6" s="52" customFormat="1" x14ac:dyDescent="0.2">
      <c r="F1267" s="133"/>
    </row>
    <row r="1268" spans="6:6" s="52" customFormat="1" x14ac:dyDescent="0.2">
      <c r="F1268" s="133"/>
    </row>
    <row r="1269" spans="6:6" s="52" customFormat="1" x14ac:dyDescent="0.2">
      <c r="F1269" s="133"/>
    </row>
    <row r="1270" spans="6:6" s="52" customFormat="1" x14ac:dyDescent="0.2">
      <c r="F1270" s="133"/>
    </row>
    <row r="1271" spans="6:6" s="52" customFormat="1" x14ac:dyDescent="0.2">
      <c r="F1271" s="133"/>
    </row>
    <row r="1272" spans="6:6" s="52" customFormat="1" x14ac:dyDescent="0.2">
      <c r="F1272" s="133"/>
    </row>
    <row r="1273" spans="6:6" s="52" customFormat="1" x14ac:dyDescent="0.2">
      <c r="F1273" s="133"/>
    </row>
    <row r="1274" spans="6:6" s="52" customFormat="1" x14ac:dyDescent="0.2">
      <c r="F1274" s="133"/>
    </row>
    <row r="1275" spans="6:6" s="52" customFormat="1" x14ac:dyDescent="0.2">
      <c r="F1275" s="133"/>
    </row>
    <row r="1276" spans="6:6" s="52" customFormat="1" x14ac:dyDescent="0.2">
      <c r="F1276" s="133"/>
    </row>
    <row r="1277" spans="6:6" s="52" customFormat="1" x14ac:dyDescent="0.2">
      <c r="F1277" s="133"/>
    </row>
    <row r="1278" spans="6:6" s="52" customFormat="1" x14ac:dyDescent="0.2">
      <c r="F1278" s="133"/>
    </row>
    <row r="1279" spans="6:6" s="52" customFormat="1" x14ac:dyDescent="0.2">
      <c r="F1279" s="133"/>
    </row>
    <row r="1280" spans="6:6" s="52" customFormat="1" x14ac:dyDescent="0.2">
      <c r="F1280" s="133"/>
    </row>
    <row r="1281" spans="6:6" s="52" customFormat="1" x14ac:dyDescent="0.2">
      <c r="F1281" s="133"/>
    </row>
    <row r="1282" spans="6:6" s="52" customFormat="1" x14ac:dyDescent="0.2">
      <c r="F1282" s="133"/>
    </row>
    <row r="1283" spans="6:6" s="52" customFormat="1" x14ac:dyDescent="0.2">
      <c r="F1283" s="133"/>
    </row>
    <row r="1284" spans="6:6" s="52" customFormat="1" x14ac:dyDescent="0.2">
      <c r="F1284" s="133"/>
    </row>
    <row r="1285" spans="6:6" s="52" customFormat="1" x14ac:dyDescent="0.2">
      <c r="F1285" s="133"/>
    </row>
    <row r="1286" spans="6:6" s="52" customFormat="1" x14ac:dyDescent="0.2">
      <c r="F1286" s="133"/>
    </row>
    <row r="1287" spans="6:6" s="52" customFormat="1" x14ac:dyDescent="0.2">
      <c r="F1287" s="133"/>
    </row>
    <row r="1288" spans="6:6" s="52" customFormat="1" x14ac:dyDescent="0.2">
      <c r="F1288" s="133"/>
    </row>
    <row r="1289" spans="6:6" s="52" customFormat="1" x14ac:dyDescent="0.2">
      <c r="F1289" s="133"/>
    </row>
    <row r="1290" spans="6:6" s="52" customFormat="1" x14ac:dyDescent="0.2">
      <c r="F1290" s="133"/>
    </row>
    <row r="1291" spans="6:6" s="52" customFormat="1" x14ac:dyDescent="0.2">
      <c r="F1291" s="133"/>
    </row>
    <row r="1292" spans="6:6" s="52" customFormat="1" x14ac:dyDescent="0.2">
      <c r="F1292" s="133"/>
    </row>
    <row r="1293" spans="6:6" s="52" customFormat="1" x14ac:dyDescent="0.2">
      <c r="F1293" s="133"/>
    </row>
    <row r="1294" spans="6:6" s="52" customFormat="1" x14ac:dyDescent="0.2">
      <c r="F1294" s="133"/>
    </row>
    <row r="1295" spans="6:6" s="52" customFormat="1" x14ac:dyDescent="0.2">
      <c r="F1295" s="133"/>
    </row>
    <row r="1296" spans="6:6" s="52" customFormat="1" x14ac:dyDescent="0.2">
      <c r="F1296" s="133"/>
    </row>
    <row r="1297" spans="6:6" s="52" customFormat="1" x14ac:dyDescent="0.2">
      <c r="F1297" s="133"/>
    </row>
    <row r="1298" spans="6:6" s="52" customFormat="1" x14ac:dyDescent="0.2">
      <c r="F1298" s="133"/>
    </row>
    <row r="1299" spans="6:6" s="52" customFormat="1" x14ac:dyDescent="0.2">
      <c r="F1299" s="133"/>
    </row>
    <row r="1300" spans="6:6" s="52" customFormat="1" x14ac:dyDescent="0.2">
      <c r="F1300" s="133"/>
    </row>
    <row r="1301" spans="6:6" s="52" customFormat="1" x14ac:dyDescent="0.2">
      <c r="F1301" s="133"/>
    </row>
    <row r="1302" spans="6:6" s="52" customFormat="1" x14ac:dyDescent="0.2">
      <c r="F1302" s="133"/>
    </row>
    <row r="1303" spans="6:6" s="52" customFormat="1" x14ac:dyDescent="0.2">
      <c r="F1303" s="133"/>
    </row>
    <row r="1304" spans="6:6" s="52" customFormat="1" x14ac:dyDescent="0.2">
      <c r="F1304" s="133"/>
    </row>
    <row r="1305" spans="6:6" s="52" customFormat="1" x14ac:dyDescent="0.2">
      <c r="F1305" s="133"/>
    </row>
    <row r="1306" spans="6:6" s="52" customFormat="1" x14ac:dyDescent="0.2">
      <c r="F1306" s="133"/>
    </row>
    <row r="1307" spans="6:6" s="52" customFormat="1" x14ac:dyDescent="0.2">
      <c r="F1307" s="133"/>
    </row>
    <row r="1308" spans="6:6" s="52" customFormat="1" x14ac:dyDescent="0.2">
      <c r="F1308" s="133"/>
    </row>
    <row r="1309" spans="6:6" s="52" customFormat="1" x14ac:dyDescent="0.2">
      <c r="F1309" s="133"/>
    </row>
    <row r="1310" spans="6:6" s="52" customFormat="1" x14ac:dyDescent="0.2">
      <c r="F1310" s="133"/>
    </row>
    <row r="1311" spans="6:6" s="52" customFormat="1" x14ac:dyDescent="0.2">
      <c r="F1311" s="133"/>
    </row>
    <row r="1312" spans="6:6" s="52" customFormat="1" x14ac:dyDescent="0.2">
      <c r="F1312" s="133"/>
    </row>
    <row r="1313" spans="6:6" s="52" customFormat="1" x14ac:dyDescent="0.2">
      <c r="F1313" s="133"/>
    </row>
    <row r="1314" spans="6:6" s="52" customFormat="1" x14ac:dyDescent="0.2">
      <c r="F1314" s="133"/>
    </row>
    <row r="1315" spans="6:6" s="52" customFormat="1" x14ac:dyDescent="0.2">
      <c r="F1315" s="133"/>
    </row>
    <row r="1316" spans="6:6" s="52" customFormat="1" x14ac:dyDescent="0.2">
      <c r="F1316" s="133"/>
    </row>
    <row r="1317" spans="6:6" s="52" customFormat="1" x14ac:dyDescent="0.2">
      <c r="F1317" s="133"/>
    </row>
    <row r="1318" spans="6:6" s="52" customFormat="1" x14ac:dyDescent="0.2">
      <c r="F1318" s="133"/>
    </row>
    <row r="1319" spans="6:6" s="52" customFormat="1" x14ac:dyDescent="0.2">
      <c r="F1319" s="133"/>
    </row>
    <row r="1320" spans="6:6" s="52" customFormat="1" x14ac:dyDescent="0.2">
      <c r="F1320" s="133"/>
    </row>
    <row r="1321" spans="6:6" s="52" customFormat="1" x14ac:dyDescent="0.2">
      <c r="F1321" s="133"/>
    </row>
    <row r="1322" spans="6:6" s="52" customFormat="1" x14ac:dyDescent="0.2">
      <c r="F1322" s="133"/>
    </row>
    <row r="1323" spans="6:6" s="52" customFormat="1" x14ac:dyDescent="0.2">
      <c r="F1323" s="133"/>
    </row>
    <row r="1324" spans="6:6" s="52" customFormat="1" x14ac:dyDescent="0.2">
      <c r="F1324" s="133"/>
    </row>
    <row r="1325" spans="6:6" s="52" customFormat="1" x14ac:dyDescent="0.2">
      <c r="F1325" s="133"/>
    </row>
    <row r="1326" spans="6:6" s="52" customFormat="1" x14ac:dyDescent="0.2">
      <c r="F1326" s="133"/>
    </row>
    <row r="1327" spans="6:6" s="52" customFormat="1" x14ac:dyDescent="0.2">
      <c r="F1327" s="133"/>
    </row>
    <row r="1328" spans="6:6" s="52" customFormat="1" x14ac:dyDescent="0.2">
      <c r="F1328" s="133"/>
    </row>
    <row r="1329" spans="6:6" s="52" customFormat="1" x14ac:dyDescent="0.2">
      <c r="F1329" s="133"/>
    </row>
    <row r="1330" spans="6:6" s="52" customFormat="1" x14ac:dyDescent="0.2">
      <c r="F1330" s="133"/>
    </row>
    <row r="1331" spans="6:6" s="52" customFormat="1" x14ac:dyDescent="0.2">
      <c r="F1331" s="133"/>
    </row>
    <row r="1332" spans="6:6" s="52" customFormat="1" x14ac:dyDescent="0.2">
      <c r="F1332" s="133"/>
    </row>
    <row r="1333" spans="6:6" s="52" customFormat="1" x14ac:dyDescent="0.2">
      <c r="F1333" s="133"/>
    </row>
    <row r="1334" spans="6:6" s="52" customFormat="1" x14ac:dyDescent="0.2">
      <c r="F1334" s="133"/>
    </row>
    <row r="1335" spans="6:6" s="52" customFormat="1" x14ac:dyDescent="0.2">
      <c r="F1335" s="133"/>
    </row>
    <row r="1336" spans="6:6" s="52" customFormat="1" x14ac:dyDescent="0.2">
      <c r="F1336" s="133"/>
    </row>
    <row r="1337" spans="6:6" s="52" customFormat="1" x14ac:dyDescent="0.2">
      <c r="F1337" s="133"/>
    </row>
    <row r="1338" spans="6:6" s="52" customFormat="1" x14ac:dyDescent="0.2">
      <c r="F1338" s="133"/>
    </row>
    <row r="1339" spans="6:6" s="52" customFormat="1" x14ac:dyDescent="0.2">
      <c r="F1339" s="133"/>
    </row>
    <row r="1340" spans="6:6" s="52" customFormat="1" x14ac:dyDescent="0.2">
      <c r="F1340" s="133"/>
    </row>
    <row r="1341" spans="6:6" s="52" customFormat="1" x14ac:dyDescent="0.2">
      <c r="F1341" s="133"/>
    </row>
    <row r="1342" spans="6:6" s="52" customFormat="1" x14ac:dyDescent="0.2">
      <c r="F1342" s="133"/>
    </row>
    <row r="1343" spans="6:6" s="52" customFormat="1" x14ac:dyDescent="0.2">
      <c r="F1343" s="133"/>
    </row>
    <row r="1344" spans="6:6" s="52" customFormat="1" x14ac:dyDescent="0.2">
      <c r="F1344" s="133"/>
    </row>
    <row r="1345" spans="6:6" s="52" customFormat="1" x14ac:dyDescent="0.2">
      <c r="F1345" s="133"/>
    </row>
    <row r="1346" spans="6:6" s="52" customFormat="1" x14ac:dyDescent="0.2">
      <c r="F1346" s="133"/>
    </row>
    <row r="1347" spans="6:6" s="52" customFormat="1" x14ac:dyDescent="0.2">
      <c r="F1347" s="133"/>
    </row>
    <row r="1348" spans="6:6" s="52" customFormat="1" x14ac:dyDescent="0.2">
      <c r="F1348" s="133"/>
    </row>
    <row r="1349" spans="6:6" s="52" customFormat="1" x14ac:dyDescent="0.2">
      <c r="F1349" s="133"/>
    </row>
    <row r="1350" spans="6:6" s="52" customFormat="1" x14ac:dyDescent="0.2">
      <c r="F1350" s="133"/>
    </row>
    <row r="1351" spans="6:6" s="52" customFormat="1" x14ac:dyDescent="0.2">
      <c r="F1351" s="133"/>
    </row>
    <row r="1352" spans="6:6" s="52" customFormat="1" x14ac:dyDescent="0.2">
      <c r="F1352" s="133"/>
    </row>
    <row r="1353" spans="6:6" s="52" customFormat="1" x14ac:dyDescent="0.2">
      <c r="F1353" s="133"/>
    </row>
    <row r="1354" spans="6:6" s="52" customFormat="1" x14ac:dyDescent="0.2">
      <c r="F1354" s="133"/>
    </row>
    <row r="1355" spans="6:6" s="52" customFormat="1" x14ac:dyDescent="0.2">
      <c r="F1355" s="133"/>
    </row>
    <row r="1356" spans="6:6" s="52" customFormat="1" x14ac:dyDescent="0.2">
      <c r="F1356" s="133"/>
    </row>
    <row r="1357" spans="6:6" s="52" customFormat="1" x14ac:dyDescent="0.2">
      <c r="F1357" s="133"/>
    </row>
    <row r="1358" spans="6:6" s="52" customFormat="1" x14ac:dyDescent="0.2">
      <c r="F1358" s="133"/>
    </row>
    <row r="1359" spans="6:6" s="52" customFormat="1" x14ac:dyDescent="0.2">
      <c r="F1359" s="133"/>
    </row>
    <row r="1360" spans="6:6" s="52" customFormat="1" x14ac:dyDescent="0.2">
      <c r="F1360" s="133"/>
    </row>
    <row r="1361" spans="6:6" s="52" customFormat="1" x14ac:dyDescent="0.2">
      <c r="F1361" s="133"/>
    </row>
    <row r="1362" spans="6:6" s="52" customFormat="1" x14ac:dyDescent="0.2">
      <c r="F1362" s="133"/>
    </row>
    <row r="1363" spans="6:6" s="52" customFormat="1" x14ac:dyDescent="0.2">
      <c r="F1363" s="133"/>
    </row>
    <row r="1364" spans="6:6" s="52" customFormat="1" x14ac:dyDescent="0.2">
      <c r="F1364" s="133"/>
    </row>
    <row r="1365" spans="6:6" s="52" customFormat="1" x14ac:dyDescent="0.2">
      <c r="F1365" s="133"/>
    </row>
    <row r="1366" spans="6:6" s="52" customFormat="1" x14ac:dyDescent="0.2">
      <c r="F1366" s="133"/>
    </row>
    <row r="1367" spans="6:6" s="52" customFormat="1" x14ac:dyDescent="0.2">
      <c r="F1367" s="133"/>
    </row>
    <row r="1368" spans="6:6" s="52" customFormat="1" x14ac:dyDescent="0.2">
      <c r="F1368" s="133"/>
    </row>
    <row r="1369" spans="6:6" s="52" customFormat="1" x14ac:dyDescent="0.2">
      <c r="F1369" s="133"/>
    </row>
    <row r="1370" spans="6:6" s="52" customFormat="1" x14ac:dyDescent="0.2">
      <c r="F1370" s="133"/>
    </row>
    <row r="1371" spans="6:6" s="52" customFormat="1" x14ac:dyDescent="0.2">
      <c r="F1371" s="133"/>
    </row>
    <row r="1372" spans="6:6" s="52" customFormat="1" x14ac:dyDescent="0.2">
      <c r="F1372" s="133"/>
    </row>
    <row r="1373" spans="6:6" s="52" customFormat="1" x14ac:dyDescent="0.2">
      <c r="F1373" s="133"/>
    </row>
    <row r="1374" spans="6:6" s="52" customFormat="1" x14ac:dyDescent="0.2">
      <c r="F1374" s="133"/>
    </row>
    <row r="1375" spans="6:6" s="52" customFormat="1" x14ac:dyDescent="0.2">
      <c r="F1375" s="133"/>
    </row>
    <row r="1376" spans="6:6" s="52" customFormat="1" x14ac:dyDescent="0.2">
      <c r="F1376" s="133"/>
    </row>
    <row r="1377" spans="6:6" s="52" customFormat="1" x14ac:dyDescent="0.2">
      <c r="F1377" s="133"/>
    </row>
    <row r="1378" spans="6:6" s="52" customFormat="1" x14ac:dyDescent="0.2">
      <c r="F1378" s="133"/>
    </row>
    <row r="1379" spans="6:6" s="52" customFormat="1" x14ac:dyDescent="0.2">
      <c r="F1379" s="133"/>
    </row>
    <row r="1380" spans="6:6" s="52" customFormat="1" x14ac:dyDescent="0.2">
      <c r="F1380" s="133"/>
    </row>
    <row r="1381" spans="6:6" s="52" customFormat="1" x14ac:dyDescent="0.2">
      <c r="F1381" s="133"/>
    </row>
    <row r="1382" spans="6:6" s="52" customFormat="1" x14ac:dyDescent="0.2">
      <c r="F1382" s="133"/>
    </row>
    <row r="1383" spans="6:6" s="52" customFormat="1" x14ac:dyDescent="0.2">
      <c r="F1383" s="133"/>
    </row>
    <row r="1384" spans="6:6" s="52" customFormat="1" x14ac:dyDescent="0.2">
      <c r="F1384" s="133"/>
    </row>
    <row r="1385" spans="6:6" s="52" customFormat="1" x14ac:dyDescent="0.2">
      <c r="F1385" s="133"/>
    </row>
    <row r="1386" spans="6:6" s="52" customFormat="1" x14ac:dyDescent="0.2">
      <c r="F1386" s="133"/>
    </row>
    <row r="1387" spans="6:6" s="52" customFormat="1" x14ac:dyDescent="0.2">
      <c r="F1387" s="133"/>
    </row>
    <row r="1388" spans="6:6" s="52" customFormat="1" x14ac:dyDescent="0.2">
      <c r="F1388" s="133"/>
    </row>
    <row r="1389" spans="6:6" s="52" customFormat="1" x14ac:dyDescent="0.2">
      <c r="F1389" s="133"/>
    </row>
    <row r="1390" spans="6:6" s="52" customFormat="1" x14ac:dyDescent="0.2">
      <c r="F1390" s="133"/>
    </row>
    <row r="1391" spans="6:6" s="52" customFormat="1" x14ac:dyDescent="0.2">
      <c r="F1391" s="133"/>
    </row>
    <row r="1392" spans="6:6" s="52" customFormat="1" x14ac:dyDescent="0.2">
      <c r="F1392" s="133"/>
    </row>
    <row r="1393" spans="6:6" s="52" customFormat="1" x14ac:dyDescent="0.2">
      <c r="F1393" s="133"/>
    </row>
    <row r="1394" spans="6:6" s="52" customFormat="1" x14ac:dyDescent="0.2">
      <c r="F1394" s="133"/>
    </row>
    <row r="1395" spans="6:6" s="52" customFormat="1" x14ac:dyDescent="0.2">
      <c r="F1395" s="133"/>
    </row>
    <row r="1396" spans="6:6" s="52" customFormat="1" x14ac:dyDescent="0.2">
      <c r="F1396" s="133"/>
    </row>
    <row r="1397" spans="6:6" s="52" customFormat="1" x14ac:dyDescent="0.2">
      <c r="F1397" s="133"/>
    </row>
    <row r="1398" spans="6:6" s="52" customFormat="1" x14ac:dyDescent="0.2">
      <c r="F1398" s="133"/>
    </row>
    <row r="1399" spans="6:6" s="52" customFormat="1" x14ac:dyDescent="0.2">
      <c r="F1399" s="133"/>
    </row>
    <row r="1400" spans="6:6" s="52" customFormat="1" x14ac:dyDescent="0.2">
      <c r="F1400" s="133"/>
    </row>
    <row r="1401" spans="6:6" s="52" customFormat="1" x14ac:dyDescent="0.2">
      <c r="F1401" s="133"/>
    </row>
    <row r="1402" spans="6:6" s="52" customFormat="1" x14ac:dyDescent="0.2">
      <c r="F1402" s="133"/>
    </row>
    <row r="1403" spans="6:6" s="52" customFormat="1" x14ac:dyDescent="0.2">
      <c r="F1403" s="133"/>
    </row>
    <row r="1404" spans="6:6" s="52" customFormat="1" x14ac:dyDescent="0.2">
      <c r="F1404" s="133"/>
    </row>
    <row r="1405" spans="6:6" s="52" customFormat="1" x14ac:dyDescent="0.2">
      <c r="F1405" s="133"/>
    </row>
    <row r="1406" spans="6:6" s="52" customFormat="1" x14ac:dyDescent="0.2">
      <c r="F1406" s="133"/>
    </row>
    <row r="1407" spans="6:6" s="52" customFormat="1" x14ac:dyDescent="0.2">
      <c r="F1407" s="133"/>
    </row>
    <row r="1408" spans="6:6" s="52" customFormat="1" x14ac:dyDescent="0.2">
      <c r="F1408" s="133"/>
    </row>
    <row r="1409" spans="6:6" s="52" customFormat="1" x14ac:dyDescent="0.2">
      <c r="F1409" s="133"/>
    </row>
    <row r="1410" spans="6:6" s="52" customFormat="1" x14ac:dyDescent="0.2">
      <c r="F1410" s="133"/>
    </row>
    <row r="1411" spans="6:6" s="52" customFormat="1" x14ac:dyDescent="0.2">
      <c r="F1411" s="133"/>
    </row>
    <row r="1412" spans="6:6" s="52" customFormat="1" x14ac:dyDescent="0.2">
      <c r="F1412" s="133"/>
    </row>
    <row r="1413" spans="6:6" s="52" customFormat="1" x14ac:dyDescent="0.2">
      <c r="F1413" s="133"/>
    </row>
    <row r="1414" spans="6:6" s="52" customFormat="1" x14ac:dyDescent="0.2">
      <c r="F1414" s="133"/>
    </row>
    <row r="1415" spans="6:6" s="52" customFormat="1" x14ac:dyDescent="0.2">
      <c r="F1415" s="133"/>
    </row>
    <row r="1416" spans="6:6" s="52" customFormat="1" x14ac:dyDescent="0.2">
      <c r="F1416" s="133"/>
    </row>
    <row r="1417" spans="6:6" s="52" customFormat="1" x14ac:dyDescent="0.2">
      <c r="F1417" s="133"/>
    </row>
    <row r="1418" spans="6:6" s="52" customFormat="1" x14ac:dyDescent="0.2">
      <c r="F1418" s="133"/>
    </row>
    <row r="1419" spans="6:6" s="52" customFormat="1" x14ac:dyDescent="0.2">
      <c r="F1419" s="133"/>
    </row>
    <row r="1420" spans="6:6" s="52" customFormat="1" x14ac:dyDescent="0.2">
      <c r="F1420" s="133"/>
    </row>
    <row r="1421" spans="6:6" s="52" customFormat="1" x14ac:dyDescent="0.2">
      <c r="F1421" s="133"/>
    </row>
    <row r="1422" spans="6:6" s="52" customFormat="1" x14ac:dyDescent="0.2">
      <c r="F1422" s="133"/>
    </row>
    <row r="1423" spans="6:6" s="52" customFormat="1" x14ac:dyDescent="0.2">
      <c r="F1423" s="133"/>
    </row>
    <row r="1424" spans="6:6" s="52" customFormat="1" x14ac:dyDescent="0.2">
      <c r="F1424" s="133"/>
    </row>
    <row r="1425" spans="6:6" s="52" customFormat="1" x14ac:dyDescent="0.2">
      <c r="F1425" s="133"/>
    </row>
    <row r="1426" spans="6:6" s="52" customFormat="1" x14ac:dyDescent="0.2">
      <c r="F1426" s="133"/>
    </row>
    <row r="1427" spans="6:6" s="52" customFormat="1" x14ac:dyDescent="0.2">
      <c r="F1427" s="133"/>
    </row>
    <row r="1428" spans="6:6" s="52" customFormat="1" x14ac:dyDescent="0.2">
      <c r="F1428" s="133"/>
    </row>
    <row r="1429" spans="6:6" s="52" customFormat="1" x14ac:dyDescent="0.2">
      <c r="F1429" s="133"/>
    </row>
    <row r="1430" spans="6:6" s="52" customFormat="1" x14ac:dyDescent="0.2">
      <c r="F1430" s="133"/>
    </row>
    <row r="1431" spans="6:6" s="52" customFormat="1" x14ac:dyDescent="0.2">
      <c r="F1431" s="133"/>
    </row>
    <row r="1432" spans="6:6" s="52" customFormat="1" x14ac:dyDescent="0.2">
      <c r="F1432" s="133"/>
    </row>
    <row r="1433" spans="6:6" s="52" customFormat="1" x14ac:dyDescent="0.2">
      <c r="F1433" s="133"/>
    </row>
    <row r="1434" spans="6:6" s="52" customFormat="1" x14ac:dyDescent="0.2">
      <c r="F1434" s="133"/>
    </row>
    <row r="1435" spans="6:6" s="52" customFormat="1" x14ac:dyDescent="0.2">
      <c r="F1435" s="133"/>
    </row>
    <row r="1436" spans="6:6" s="52" customFormat="1" x14ac:dyDescent="0.2">
      <c r="F1436" s="133"/>
    </row>
    <row r="1437" spans="6:6" s="52" customFormat="1" x14ac:dyDescent="0.2">
      <c r="F1437" s="133"/>
    </row>
    <row r="1438" spans="6:6" s="52" customFormat="1" x14ac:dyDescent="0.2">
      <c r="F1438" s="133"/>
    </row>
    <row r="1439" spans="6:6" s="52" customFormat="1" x14ac:dyDescent="0.2">
      <c r="F1439" s="133"/>
    </row>
    <row r="1440" spans="6:6" s="52" customFormat="1" x14ac:dyDescent="0.2">
      <c r="F1440" s="133"/>
    </row>
    <row r="1441" spans="6:6" s="52" customFormat="1" x14ac:dyDescent="0.2">
      <c r="F1441" s="133"/>
    </row>
    <row r="1442" spans="6:6" s="52" customFormat="1" x14ac:dyDescent="0.2">
      <c r="F1442" s="133"/>
    </row>
    <row r="1443" spans="6:6" s="52" customFormat="1" x14ac:dyDescent="0.2">
      <c r="F1443" s="133"/>
    </row>
    <row r="1444" spans="6:6" s="52" customFormat="1" x14ac:dyDescent="0.2">
      <c r="F1444" s="133"/>
    </row>
    <row r="1445" spans="6:6" s="52" customFormat="1" x14ac:dyDescent="0.2">
      <c r="F1445" s="133"/>
    </row>
    <row r="1446" spans="6:6" s="52" customFormat="1" x14ac:dyDescent="0.2">
      <c r="F1446" s="133"/>
    </row>
    <row r="1447" spans="6:6" s="52" customFormat="1" x14ac:dyDescent="0.2">
      <c r="F1447" s="133"/>
    </row>
    <row r="1448" spans="6:6" s="52" customFormat="1" x14ac:dyDescent="0.2">
      <c r="F1448" s="133"/>
    </row>
    <row r="1449" spans="6:6" s="52" customFormat="1" x14ac:dyDescent="0.2">
      <c r="F1449" s="133"/>
    </row>
    <row r="1450" spans="6:6" s="52" customFormat="1" x14ac:dyDescent="0.2">
      <c r="F1450" s="133"/>
    </row>
    <row r="1451" spans="6:6" s="52" customFormat="1" x14ac:dyDescent="0.2">
      <c r="F1451" s="133"/>
    </row>
    <row r="1452" spans="6:6" s="52" customFormat="1" x14ac:dyDescent="0.2">
      <c r="F1452" s="133"/>
    </row>
    <row r="1453" spans="6:6" s="52" customFormat="1" x14ac:dyDescent="0.2">
      <c r="F1453" s="133"/>
    </row>
    <row r="1454" spans="6:6" s="52" customFormat="1" x14ac:dyDescent="0.2">
      <c r="F1454" s="133"/>
    </row>
    <row r="1455" spans="6:6" s="52" customFormat="1" x14ac:dyDescent="0.2">
      <c r="F1455" s="133"/>
    </row>
    <row r="1456" spans="6:6" s="52" customFormat="1" x14ac:dyDescent="0.2">
      <c r="F1456" s="133"/>
    </row>
    <row r="1457" spans="6:6" s="52" customFormat="1" x14ac:dyDescent="0.2">
      <c r="F1457" s="133"/>
    </row>
    <row r="1458" spans="6:6" s="52" customFormat="1" x14ac:dyDescent="0.2">
      <c r="F1458" s="133"/>
    </row>
    <row r="1459" spans="6:6" s="52" customFormat="1" x14ac:dyDescent="0.2">
      <c r="F1459" s="133"/>
    </row>
    <row r="1460" spans="6:6" s="52" customFormat="1" x14ac:dyDescent="0.2">
      <c r="F1460" s="133"/>
    </row>
    <row r="1461" spans="6:6" s="52" customFormat="1" x14ac:dyDescent="0.2">
      <c r="F1461" s="133"/>
    </row>
    <row r="1462" spans="6:6" s="52" customFormat="1" x14ac:dyDescent="0.2">
      <c r="F1462" s="133"/>
    </row>
    <row r="1463" spans="6:6" s="52" customFormat="1" x14ac:dyDescent="0.2">
      <c r="F1463" s="133"/>
    </row>
    <row r="1464" spans="6:6" s="52" customFormat="1" x14ac:dyDescent="0.2">
      <c r="F1464" s="133"/>
    </row>
    <row r="1465" spans="6:6" s="52" customFormat="1" x14ac:dyDescent="0.2">
      <c r="F1465" s="133"/>
    </row>
    <row r="1466" spans="6:6" s="52" customFormat="1" x14ac:dyDescent="0.2">
      <c r="F1466" s="133"/>
    </row>
    <row r="1467" spans="6:6" s="52" customFormat="1" x14ac:dyDescent="0.2">
      <c r="F1467" s="133"/>
    </row>
    <row r="1468" spans="6:6" s="52" customFormat="1" x14ac:dyDescent="0.2">
      <c r="F1468" s="133"/>
    </row>
    <row r="1469" spans="6:6" s="52" customFormat="1" x14ac:dyDescent="0.2">
      <c r="F1469" s="133"/>
    </row>
    <row r="1470" spans="6:6" s="52" customFormat="1" x14ac:dyDescent="0.2">
      <c r="F1470" s="133"/>
    </row>
    <row r="1471" spans="6:6" s="52" customFormat="1" x14ac:dyDescent="0.2">
      <c r="F1471" s="133"/>
    </row>
    <row r="1472" spans="6:6" s="52" customFormat="1" x14ac:dyDescent="0.2">
      <c r="F1472" s="133"/>
    </row>
    <row r="1473" spans="6:6" s="52" customFormat="1" x14ac:dyDescent="0.2">
      <c r="F1473" s="133"/>
    </row>
    <row r="1474" spans="6:6" s="52" customFormat="1" x14ac:dyDescent="0.2">
      <c r="F1474" s="133"/>
    </row>
    <row r="1475" spans="6:6" s="52" customFormat="1" x14ac:dyDescent="0.2">
      <c r="F1475" s="133"/>
    </row>
    <row r="1476" spans="6:6" s="52" customFormat="1" x14ac:dyDescent="0.2">
      <c r="F1476" s="133"/>
    </row>
    <row r="1477" spans="6:6" s="52" customFormat="1" x14ac:dyDescent="0.2">
      <c r="F1477" s="133"/>
    </row>
    <row r="1478" spans="6:6" s="52" customFormat="1" x14ac:dyDescent="0.2">
      <c r="F1478" s="133"/>
    </row>
    <row r="1479" spans="6:6" s="52" customFormat="1" x14ac:dyDescent="0.2">
      <c r="F1479" s="133"/>
    </row>
    <row r="1480" spans="6:6" s="52" customFormat="1" x14ac:dyDescent="0.2">
      <c r="F1480" s="133"/>
    </row>
    <row r="1481" spans="6:6" s="52" customFormat="1" x14ac:dyDescent="0.2">
      <c r="F1481" s="133"/>
    </row>
    <row r="1482" spans="6:6" s="52" customFormat="1" x14ac:dyDescent="0.2">
      <c r="F1482" s="133"/>
    </row>
    <row r="1483" spans="6:6" s="52" customFormat="1" x14ac:dyDescent="0.2">
      <c r="F1483" s="133"/>
    </row>
    <row r="1484" spans="6:6" s="52" customFormat="1" x14ac:dyDescent="0.2">
      <c r="F1484" s="133"/>
    </row>
    <row r="1485" spans="6:6" s="52" customFormat="1" x14ac:dyDescent="0.2">
      <c r="F1485" s="133"/>
    </row>
    <row r="1486" spans="6:6" s="52" customFormat="1" x14ac:dyDescent="0.2">
      <c r="F1486" s="133"/>
    </row>
    <row r="1487" spans="6:6" s="52" customFormat="1" x14ac:dyDescent="0.2">
      <c r="F1487" s="133"/>
    </row>
    <row r="1488" spans="6:6" s="52" customFormat="1" x14ac:dyDescent="0.2">
      <c r="F1488" s="133"/>
    </row>
    <row r="1489" spans="6:6" s="52" customFormat="1" x14ac:dyDescent="0.2">
      <c r="F1489" s="133"/>
    </row>
    <row r="1490" spans="6:6" s="52" customFormat="1" x14ac:dyDescent="0.2">
      <c r="F1490" s="133"/>
    </row>
    <row r="1491" spans="6:6" s="52" customFormat="1" x14ac:dyDescent="0.2">
      <c r="F1491" s="133"/>
    </row>
    <row r="1492" spans="6:6" s="52" customFormat="1" x14ac:dyDescent="0.2">
      <c r="F1492" s="133"/>
    </row>
    <row r="1493" spans="6:6" s="52" customFormat="1" x14ac:dyDescent="0.2">
      <c r="F1493" s="133"/>
    </row>
    <row r="1494" spans="6:6" s="52" customFormat="1" x14ac:dyDescent="0.2">
      <c r="F1494" s="133"/>
    </row>
    <row r="1495" spans="6:6" s="52" customFormat="1" x14ac:dyDescent="0.2">
      <c r="F1495" s="133"/>
    </row>
    <row r="1496" spans="6:6" s="52" customFormat="1" x14ac:dyDescent="0.2">
      <c r="F1496" s="133"/>
    </row>
    <row r="1497" spans="6:6" s="52" customFormat="1" x14ac:dyDescent="0.2">
      <c r="F1497" s="133"/>
    </row>
    <row r="1498" spans="6:6" s="52" customFormat="1" x14ac:dyDescent="0.2">
      <c r="F1498" s="133"/>
    </row>
    <row r="1499" spans="6:6" s="52" customFormat="1" x14ac:dyDescent="0.2">
      <c r="F1499" s="133"/>
    </row>
    <row r="1500" spans="6:6" s="52" customFormat="1" x14ac:dyDescent="0.2">
      <c r="F1500" s="133"/>
    </row>
    <row r="1501" spans="6:6" s="52" customFormat="1" x14ac:dyDescent="0.2">
      <c r="F1501" s="133"/>
    </row>
    <row r="1502" spans="6:6" s="52" customFormat="1" x14ac:dyDescent="0.2">
      <c r="F1502" s="133"/>
    </row>
    <row r="1503" spans="6:6" s="52" customFormat="1" x14ac:dyDescent="0.2">
      <c r="F1503" s="133"/>
    </row>
    <row r="1504" spans="6:6" s="52" customFormat="1" x14ac:dyDescent="0.2">
      <c r="F1504" s="133"/>
    </row>
    <row r="1505" spans="6:6" s="52" customFormat="1" x14ac:dyDescent="0.2">
      <c r="F1505" s="133"/>
    </row>
    <row r="1506" spans="6:6" s="52" customFormat="1" x14ac:dyDescent="0.2">
      <c r="F1506" s="133"/>
    </row>
    <row r="1507" spans="6:6" s="52" customFormat="1" x14ac:dyDescent="0.2">
      <c r="F1507" s="133"/>
    </row>
    <row r="1508" spans="6:6" s="52" customFormat="1" x14ac:dyDescent="0.2">
      <c r="F1508" s="133"/>
    </row>
    <row r="1509" spans="6:6" s="52" customFormat="1" x14ac:dyDescent="0.2">
      <c r="F1509" s="133"/>
    </row>
    <row r="1510" spans="6:6" s="52" customFormat="1" x14ac:dyDescent="0.2">
      <c r="F1510" s="133"/>
    </row>
    <row r="1511" spans="6:6" s="52" customFormat="1" x14ac:dyDescent="0.2">
      <c r="F1511" s="133"/>
    </row>
    <row r="1512" spans="6:6" s="52" customFormat="1" x14ac:dyDescent="0.2">
      <c r="F1512" s="133"/>
    </row>
    <row r="1513" spans="6:6" s="52" customFormat="1" x14ac:dyDescent="0.2">
      <c r="F1513" s="133"/>
    </row>
    <row r="1514" spans="6:6" s="52" customFormat="1" x14ac:dyDescent="0.2">
      <c r="F1514" s="133"/>
    </row>
    <row r="1515" spans="6:6" s="52" customFormat="1" x14ac:dyDescent="0.2">
      <c r="F1515" s="133"/>
    </row>
    <row r="1516" spans="6:6" s="52" customFormat="1" x14ac:dyDescent="0.2">
      <c r="F1516" s="133"/>
    </row>
    <row r="1517" spans="6:6" s="52" customFormat="1" x14ac:dyDescent="0.2">
      <c r="F1517" s="133"/>
    </row>
    <row r="1518" spans="6:6" s="52" customFormat="1" x14ac:dyDescent="0.2">
      <c r="F1518" s="133"/>
    </row>
    <row r="1519" spans="6:6" s="52" customFormat="1" x14ac:dyDescent="0.2">
      <c r="F1519" s="133"/>
    </row>
    <row r="1520" spans="6:6" s="52" customFormat="1" x14ac:dyDescent="0.2">
      <c r="F1520" s="133"/>
    </row>
    <row r="1521" spans="6:6" s="52" customFormat="1" x14ac:dyDescent="0.2">
      <c r="F1521" s="133"/>
    </row>
    <row r="1522" spans="6:6" s="52" customFormat="1" x14ac:dyDescent="0.2">
      <c r="F1522" s="133"/>
    </row>
    <row r="1523" spans="6:6" s="52" customFormat="1" x14ac:dyDescent="0.2">
      <c r="F1523" s="133"/>
    </row>
    <row r="1524" spans="6:6" s="52" customFormat="1" x14ac:dyDescent="0.2">
      <c r="F1524" s="133"/>
    </row>
    <row r="1525" spans="6:6" s="52" customFormat="1" x14ac:dyDescent="0.2">
      <c r="F1525" s="133"/>
    </row>
    <row r="1526" spans="6:6" s="52" customFormat="1" x14ac:dyDescent="0.2">
      <c r="F1526" s="133"/>
    </row>
    <row r="1527" spans="6:6" s="52" customFormat="1" x14ac:dyDescent="0.2">
      <c r="F1527" s="133"/>
    </row>
    <row r="1528" spans="6:6" s="52" customFormat="1" x14ac:dyDescent="0.2">
      <c r="F1528" s="133"/>
    </row>
    <row r="1529" spans="6:6" s="52" customFormat="1" x14ac:dyDescent="0.2">
      <c r="F1529" s="133"/>
    </row>
    <row r="1530" spans="6:6" s="52" customFormat="1" x14ac:dyDescent="0.2">
      <c r="F1530" s="133"/>
    </row>
    <row r="1531" spans="6:6" s="52" customFormat="1" x14ac:dyDescent="0.2">
      <c r="F1531" s="133"/>
    </row>
    <row r="1532" spans="6:6" s="52" customFormat="1" x14ac:dyDescent="0.2">
      <c r="F1532" s="133"/>
    </row>
    <row r="1533" spans="6:6" s="52" customFormat="1" x14ac:dyDescent="0.2">
      <c r="F1533" s="133"/>
    </row>
    <row r="1534" spans="6:6" s="52" customFormat="1" x14ac:dyDescent="0.2">
      <c r="F1534" s="133"/>
    </row>
    <row r="1535" spans="6:6" s="52" customFormat="1" x14ac:dyDescent="0.2">
      <c r="F1535" s="133"/>
    </row>
    <row r="1536" spans="6:6" s="52" customFormat="1" x14ac:dyDescent="0.2">
      <c r="F1536" s="133"/>
    </row>
    <row r="1537" spans="6:6" s="52" customFormat="1" x14ac:dyDescent="0.2">
      <c r="F1537" s="133"/>
    </row>
    <row r="1538" spans="6:6" s="52" customFormat="1" x14ac:dyDescent="0.2">
      <c r="F1538" s="133"/>
    </row>
    <row r="1539" spans="6:6" s="52" customFormat="1" x14ac:dyDescent="0.2">
      <c r="F1539" s="133"/>
    </row>
    <row r="1540" spans="6:6" s="52" customFormat="1" x14ac:dyDescent="0.2">
      <c r="F1540" s="133"/>
    </row>
    <row r="1541" spans="6:6" s="52" customFormat="1" x14ac:dyDescent="0.2">
      <c r="F1541" s="133"/>
    </row>
    <row r="1542" spans="6:6" s="52" customFormat="1" x14ac:dyDescent="0.2">
      <c r="F1542" s="133"/>
    </row>
    <row r="1543" spans="6:6" s="52" customFormat="1" x14ac:dyDescent="0.2">
      <c r="F1543" s="133"/>
    </row>
    <row r="1544" spans="6:6" s="52" customFormat="1" x14ac:dyDescent="0.2">
      <c r="F1544" s="133"/>
    </row>
    <row r="1545" spans="6:6" s="52" customFormat="1" x14ac:dyDescent="0.2">
      <c r="F1545" s="133"/>
    </row>
    <row r="1546" spans="6:6" s="52" customFormat="1" x14ac:dyDescent="0.2">
      <c r="F1546" s="133"/>
    </row>
    <row r="1547" spans="6:6" s="52" customFormat="1" x14ac:dyDescent="0.2">
      <c r="F1547" s="133"/>
    </row>
    <row r="1548" spans="6:6" s="52" customFormat="1" x14ac:dyDescent="0.2">
      <c r="F1548" s="133"/>
    </row>
    <row r="1549" spans="6:6" s="52" customFormat="1" x14ac:dyDescent="0.2">
      <c r="F1549" s="133"/>
    </row>
    <row r="1550" spans="6:6" s="52" customFormat="1" x14ac:dyDescent="0.2">
      <c r="F1550" s="133"/>
    </row>
    <row r="1551" spans="6:6" s="52" customFormat="1" x14ac:dyDescent="0.2">
      <c r="F1551" s="133"/>
    </row>
    <row r="1552" spans="6:6" s="52" customFormat="1" x14ac:dyDescent="0.2">
      <c r="F1552" s="133"/>
    </row>
    <row r="1553" spans="6:6" s="52" customFormat="1" x14ac:dyDescent="0.2">
      <c r="F1553" s="133"/>
    </row>
    <row r="1554" spans="6:6" s="52" customFormat="1" x14ac:dyDescent="0.2">
      <c r="F1554" s="133"/>
    </row>
    <row r="1555" spans="6:6" s="52" customFormat="1" x14ac:dyDescent="0.2">
      <c r="F1555" s="133"/>
    </row>
    <row r="1556" spans="6:6" s="52" customFormat="1" x14ac:dyDescent="0.2">
      <c r="F1556" s="133"/>
    </row>
    <row r="1557" spans="6:6" s="52" customFormat="1" x14ac:dyDescent="0.2">
      <c r="F1557" s="133"/>
    </row>
    <row r="1558" spans="6:6" s="52" customFormat="1" x14ac:dyDescent="0.2">
      <c r="F1558" s="133"/>
    </row>
    <row r="1559" spans="6:6" s="52" customFormat="1" x14ac:dyDescent="0.2">
      <c r="F1559" s="133"/>
    </row>
    <row r="1560" spans="6:6" s="52" customFormat="1" x14ac:dyDescent="0.2">
      <c r="F1560" s="133"/>
    </row>
    <row r="1561" spans="6:6" s="52" customFormat="1" x14ac:dyDescent="0.2">
      <c r="F1561" s="133"/>
    </row>
    <row r="1562" spans="6:6" s="52" customFormat="1" x14ac:dyDescent="0.2">
      <c r="F1562" s="133"/>
    </row>
    <row r="1563" spans="6:6" s="52" customFormat="1" x14ac:dyDescent="0.2">
      <c r="F1563" s="133"/>
    </row>
    <row r="1564" spans="6:6" s="52" customFormat="1" x14ac:dyDescent="0.2">
      <c r="F1564" s="133"/>
    </row>
    <row r="1565" spans="6:6" s="52" customFormat="1" x14ac:dyDescent="0.2">
      <c r="F1565" s="133"/>
    </row>
    <row r="1566" spans="6:6" s="52" customFormat="1" x14ac:dyDescent="0.2">
      <c r="F1566" s="133"/>
    </row>
    <row r="1567" spans="6:6" s="52" customFormat="1" x14ac:dyDescent="0.2">
      <c r="F1567" s="133"/>
    </row>
    <row r="1568" spans="6:6" s="52" customFormat="1" x14ac:dyDescent="0.2">
      <c r="F1568" s="133"/>
    </row>
    <row r="1569" spans="6:6" s="52" customFormat="1" x14ac:dyDescent="0.2">
      <c r="F1569" s="133"/>
    </row>
    <row r="1570" spans="6:6" s="52" customFormat="1" x14ac:dyDescent="0.2">
      <c r="F1570" s="133"/>
    </row>
    <row r="1571" spans="6:6" s="52" customFormat="1" x14ac:dyDescent="0.2">
      <c r="F1571" s="133"/>
    </row>
    <row r="1572" spans="6:6" s="52" customFormat="1" x14ac:dyDescent="0.2">
      <c r="F1572" s="133"/>
    </row>
    <row r="1573" spans="6:6" s="52" customFormat="1" x14ac:dyDescent="0.2">
      <c r="F1573" s="133"/>
    </row>
    <row r="1574" spans="6:6" s="52" customFormat="1" x14ac:dyDescent="0.2">
      <c r="F1574" s="133"/>
    </row>
    <row r="1575" spans="6:6" s="52" customFormat="1" x14ac:dyDescent="0.2">
      <c r="F1575" s="133"/>
    </row>
    <row r="1576" spans="6:6" s="52" customFormat="1" x14ac:dyDescent="0.2">
      <c r="F1576" s="133"/>
    </row>
    <row r="1577" spans="6:6" s="52" customFormat="1" x14ac:dyDescent="0.2">
      <c r="F1577" s="133"/>
    </row>
    <row r="1578" spans="6:6" s="52" customFormat="1" x14ac:dyDescent="0.2">
      <c r="F1578" s="133"/>
    </row>
    <row r="1579" spans="6:6" s="52" customFormat="1" x14ac:dyDescent="0.2">
      <c r="F1579" s="133"/>
    </row>
    <row r="1580" spans="6:6" s="52" customFormat="1" x14ac:dyDescent="0.2">
      <c r="F1580" s="133"/>
    </row>
    <row r="1581" spans="6:6" s="52" customFormat="1" x14ac:dyDescent="0.2">
      <c r="F1581" s="133"/>
    </row>
    <row r="1582" spans="6:6" s="52" customFormat="1" x14ac:dyDescent="0.2">
      <c r="F1582" s="133"/>
    </row>
    <row r="1583" spans="6:6" s="52" customFormat="1" x14ac:dyDescent="0.2">
      <c r="F1583" s="133"/>
    </row>
    <row r="1584" spans="6:6" s="52" customFormat="1" x14ac:dyDescent="0.2">
      <c r="F1584" s="133"/>
    </row>
    <row r="1585" spans="6:6" s="52" customFormat="1" x14ac:dyDescent="0.2">
      <c r="F1585" s="133"/>
    </row>
    <row r="1586" spans="6:6" s="52" customFormat="1" x14ac:dyDescent="0.2">
      <c r="F1586" s="133"/>
    </row>
    <row r="1587" spans="6:6" s="52" customFormat="1" x14ac:dyDescent="0.2">
      <c r="F1587" s="133"/>
    </row>
    <row r="1588" spans="6:6" s="52" customFormat="1" x14ac:dyDescent="0.2">
      <c r="F1588" s="133"/>
    </row>
    <row r="1589" spans="6:6" s="52" customFormat="1" x14ac:dyDescent="0.2">
      <c r="F1589" s="133"/>
    </row>
    <row r="1590" spans="6:6" s="52" customFormat="1" x14ac:dyDescent="0.2">
      <c r="F1590" s="133"/>
    </row>
    <row r="1591" spans="6:6" s="52" customFormat="1" x14ac:dyDescent="0.2">
      <c r="F1591" s="133"/>
    </row>
    <row r="1592" spans="6:6" s="52" customFormat="1" x14ac:dyDescent="0.2">
      <c r="F1592" s="133"/>
    </row>
    <row r="1593" spans="6:6" s="52" customFormat="1" x14ac:dyDescent="0.2">
      <c r="F1593" s="133"/>
    </row>
    <row r="1594" spans="6:6" s="52" customFormat="1" x14ac:dyDescent="0.2">
      <c r="F1594" s="133"/>
    </row>
    <row r="1595" spans="6:6" s="52" customFormat="1" x14ac:dyDescent="0.2">
      <c r="F1595" s="133"/>
    </row>
    <row r="1596" spans="6:6" s="52" customFormat="1" x14ac:dyDescent="0.2">
      <c r="F1596" s="133"/>
    </row>
    <row r="1597" spans="6:6" s="52" customFormat="1" x14ac:dyDescent="0.2">
      <c r="F1597" s="133"/>
    </row>
    <row r="1598" spans="6:6" s="52" customFormat="1" x14ac:dyDescent="0.2">
      <c r="F1598" s="133"/>
    </row>
    <row r="1599" spans="6:6" s="52" customFormat="1" x14ac:dyDescent="0.2">
      <c r="F1599" s="133"/>
    </row>
    <row r="1600" spans="6:6" s="52" customFormat="1" x14ac:dyDescent="0.2">
      <c r="F1600" s="133"/>
    </row>
    <row r="1601" spans="6:6" s="52" customFormat="1" x14ac:dyDescent="0.2">
      <c r="F1601" s="133"/>
    </row>
    <row r="1602" spans="6:6" s="52" customFormat="1" x14ac:dyDescent="0.2">
      <c r="F1602" s="133"/>
    </row>
    <row r="1603" spans="6:6" s="52" customFormat="1" x14ac:dyDescent="0.2">
      <c r="F1603" s="133"/>
    </row>
    <row r="1604" spans="6:6" s="52" customFormat="1" x14ac:dyDescent="0.2">
      <c r="F1604" s="133"/>
    </row>
    <row r="1605" spans="6:6" s="52" customFormat="1" x14ac:dyDescent="0.2">
      <c r="F1605" s="133"/>
    </row>
    <row r="1606" spans="6:6" s="52" customFormat="1" x14ac:dyDescent="0.2">
      <c r="F1606" s="133"/>
    </row>
    <row r="1607" spans="6:6" s="52" customFormat="1" x14ac:dyDescent="0.2">
      <c r="F1607" s="133"/>
    </row>
    <row r="1608" spans="6:6" s="52" customFormat="1" x14ac:dyDescent="0.2">
      <c r="F1608" s="133"/>
    </row>
    <row r="1609" spans="6:6" s="52" customFormat="1" x14ac:dyDescent="0.2">
      <c r="F1609" s="133"/>
    </row>
    <row r="1610" spans="6:6" s="52" customFormat="1" x14ac:dyDescent="0.2">
      <c r="F1610" s="133"/>
    </row>
    <row r="1611" spans="6:6" s="52" customFormat="1" x14ac:dyDescent="0.2">
      <c r="F1611" s="133"/>
    </row>
    <row r="1612" spans="6:6" s="52" customFormat="1" x14ac:dyDescent="0.2">
      <c r="F1612" s="133"/>
    </row>
    <row r="1613" spans="6:6" s="52" customFormat="1" x14ac:dyDescent="0.2">
      <c r="F1613" s="133"/>
    </row>
    <row r="1614" spans="6:6" s="52" customFormat="1" x14ac:dyDescent="0.2">
      <c r="F1614" s="133"/>
    </row>
    <row r="1615" spans="6:6" s="52" customFormat="1" x14ac:dyDescent="0.2">
      <c r="F1615" s="133"/>
    </row>
    <row r="1616" spans="6:6" s="52" customFormat="1" x14ac:dyDescent="0.2">
      <c r="F1616" s="133"/>
    </row>
    <row r="1617" spans="6:6" s="52" customFormat="1" x14ac:dyDescent="0.2">
      <c r="F1617" s="133"/>
    </row>
    <row r="1618" spans="6:6" s="52" customFormat="1" x14ac:dyDescent="0.2">
      <c r="F1618" s="133"/>
    </row>
    <row r="1619" spans="6:6" s="52" customFormat="1" x14ac:dyDescent="0.2">
      <c r="F1619" s="133"/>
    </row>
    <row r="1620" spans="6:6" s="52" customFormat="1" x14ac:dyDescent="0.2">
      <c r="F1620" s="133"/>
    </row>
    <row r="1621" spans="6:6" s="52" customFormat="1" x14ac:dyDescent="0.2">
      <c r="F1621" s="133"/>
    </row>
    <row r="1622" spans="6:6" s="52" customFormat="1" x14ac:dyDescent="0.2">
      <c r="F1622" s="133"/>
    </row>
    <row r="1623" spans="6:6" s="52" customFormat="1" x14ac:dyDescent="0.2">
      <c r="F1623" s="133"/>
    </row>
    <row r="1624" spans="6:6" s="52" customFormat="1" x14ac:dyDescent="0.2">
      <c r="F1624" s="133"/>
    </row>
    <row r="1625" spans="6:6" s="52" customFormat="1" x14ac:dyDescent="0.2">
      <c r="F1625" s="133"/>
    </row>
    <row r="1626" spans="6:6" s="52" customFormat="1" x14ac:dyDescent="0.2">
      <c r="F1626" s="133"/>
    </row>
    <row r="1627" spans="6:6" s="52" customFormat="1" x14ac:dyDescent="0.2">
      <c r="F1627" s="133"/>
    </row>
    <row r="1628" spans="6:6" s="52" customFormat="1" x14ac:dyDescent="0.2">
      <c r="F1628" s="133"/>
    </row>
    <row r="1629" spans="6:6" s="52" customFormat="1" x14ac:dyDescent="0.2">
      <c r="F1629" s="133"/>
    </row>
    <row r="1630" spans="6:6" s="52" customFormat="1" x14ac:dyDescent="0.2">
      <c r="F1630" s="133"/>
    </row>
    <row r="1631" spans="6:6" s="52" customFormat="1" x14ac:dyDescent="0.2">
      <c r="F1631" s="133"/>
    </row>
    <row r="1632" spans="6:6" s="52" customFormat="1" x14ac:dyDescent="0.2">
      <c r="F1632" s="133"/>
    </row>
    <row r="1633" spans="6:6" s="52" customFormat="1" x14ac:dyDescent="0.2">
      <c r="F1633" s="133"/>
    </row>
    <row r="1634" spans="6:6" s="52" customFormat="1" x14ac:dyDescent="0.2">
      <c r="F1634" s="133"/>
    </row>
    <row r="1635" spans="6:6" s="52" customFormat="1" x14ac:dyDescent="0.2">
      <c r="F1635" s="133"/>
    </row>
    <row r="1636" spans="6:6" s="52" customFormat="1" x14ac:dyDescent="0.2">
      <c r="F1636" s="133"/>
    </row>
    <row r="1637" spans="6:6" s="52" customFormat="1" x14ac:dyDescent="0.2">
      <c r="F1637" s="133"/>
    </row>
    <row r="1638" spans="6:6" s="52" customFormat="1" x14ac:dyDescent="0.2">
      <c r="F1638" s="133"/>
    </row>
    <row r="1639" spans="6:6" s="52" customFormat="1" x14ac:dyDescent="0.2">
      <c r="F1639" s="133"/>
    </row>
    <row r="1640" spans="6:6" s="52" customFormat="1" x14ac:dyDescent="0.2">
      <c r="F1640" s="133"/>
    </row>
    <row r="1641" spans="6:6" s="52" customFormat="1" x14ac:dyDescent="0.2">
      <c r="F1641" s="133"/>
    </row>
    <row r="1642" spans="6:6" s="52" customFormat="1" x14ac:dyDescent="0.2">
      <c r="F1642" s="133"/>
    </row>
    <row r="1643" spans="6:6" s="52" customFormat="1" x14ac:dyDescent="0.2">
      <c r="F1643" s="133"/>
    </row>
    <row r="1644" spans="6:6" s="52" customFormat="1" x14ac:dyDescent="0.2">
      <c r="F1644" s="133"/>
    </row>
    <row r="1645" spans="6:6" s="52" customFormat="1" x14ac:dyDescent="0.2">
      <c r="F1645" s="133"/>
    </row>
    <row r="1646" spans="6:6" s="52" customFormat="1" x14ac:dyDescent="0.2">
      <c r="F1646" s="133"/>
    </row>
    <row r="1647" spans="6:6" s="52" customFormat="1" x14ac:dyDescent="0.2">
      <c r="F1647" s="133"/>
    </row>
    <row r="1648" spans="6:6" s="52" customFormat="1" x14ac:dyDescent="0.2">
      <c r="F1648" s="133"/>
    </row>
    <row r="1649" spans="6:6" s="52" customFormat="1" x14ac:dyDescent="0.2">
      <c r="F1649" s="133"/>
    </row>
    <row r="1650" spans="6:6" s="52" customFormat="1" x14ac:dyDescent="0.2">
      <c r="F1650" s="133"/>
    </row>
    <row r="1651" spans="6:6" s="52" customFormat="1" x14ac:dyDescent="0.2">
      <c r="F1651" s="133"/>
    </row>
    <row r="1652" spans="6:6" s="52" customFormat="1" x14ac:dyDescent="0.2">
      <c r="F1652" s="133"/>
    </row>
    <row r="1653" spans="6:6" s="52" customFormat="1" x14ac:dyDescent="0.2">
      <c r="F1653" s="133"/>
    </row>
    <row r="1654" spans="6:6" s="52" customFormat="1" x14ac:dyDescent="0.2">
      <c r="F1654" s="133"/>
    </row>
    <row r="1655" spans="6:6" s="52" customFormat="1" x14ac:dyDescent="0.2">
      <c r="F1655" s="133"/>
    </row>
    <row r="1656" spans="6:6" s="52" customFormat="1" x14ac:dyDescent="0.2">
      <c r="F1656" s="133"/>
    </row>
    <row r="1657" spans="6:6" s="52" customFormat="1" x14ac:dyDescent="0.2">
      <c r="F1657" s="133"/>
    </row>
    <row r="1658" spans="6:6" s="52" customFormat="1" x14ac:dyDescent="0.2">
      <c r="F1658" s="133"/>
    </row>
    <row r="1659" spans="6:6" s="52" customFormat="1" x14ac:dyDescent="0.2">
      <c r="F1659" s="133"/>
    </row>
    <row r="1660" spans="6:6" s="52" customFormat="1" x14ac:dyDescent="0.2">
      <c r="F1660" s="133"/>
    </row>
    <row r="1661" spans="6:6" s="52" customFormat="1" x14ac:dyDescent="0.2">
      <c r="F1661" s="133"/>
    </row>
    <row r="1662" spans="6:6" s="52" customFormat="1" x14ac:dyDescent="0.2">
      <c r="F1662" s="133"/>
    </row>
    <row r="1663" spans="6:6" s="52" customFormat="1" x14ac:dyDescent="0.2">
      <c r="F1663" s="133"/>
    </row>
    <row r="1664" spans="6:6" s="52" customFormat="1" x14ac:dyDescent="0.2">
      <c r="F1664" s="133"/>
    </row>
    <row r="1665" spans="6:6" s="52" customFormat="1" x14ac:dyDescent="0.2">
      <c r="F1665" s="133"/>
    </row>
    <row r="1666" spans="6:6" s="52" customFormat="1" x14ac:dyDescent="0.2">
      <c r="F1666" s="133"/>
    </row>
    <row r="1667" spans="6:6" s="52" customFormat="1" x14ac:dyDescent="0.2">
      <c r="F1667" s="133"/>
    </row>
    <row r="1668" spans="6:6" s="52" customFormat="1" x14ac:dyDescent="0.2">
      <c r="F1668" s="133"/>
    </row>
    <row r="1669" spans="6:6" s="52" customFormat="1" x14ac:dyDescent="0.2">
      <c r="F1669" s="133"/>
    </row>
    <row r="1670" spans="6:6" s="52" customFormat="1" x14ac:dyDescent="0.2">
      <c r="F1670" s="133"/>
    </row>
    <row r="1671" spans="6:6" s="52" customFormat="1" x14ac:dyDescent="0.2">
      <c r="F1671" s="133"/>
    </row>
    <row r="1672" spans="6:6" s="52" customFormat="1" x14ac:dyDescent="0.2">
      <c r="F1672" s="133"/>
    </row>
    <row r="1673" spans="6:6" s="52" customFormat="1" x14ac:dyDescent="0.2">
      <c r="F1673" s="133"/>
    </row>
    <row r="1674" spans="6:6" s="52" customFormat="1" x14ac:dyDescent="0.2">
      <c r="F1674" s="133"/>
    </row>
    <row r="1675" spans="6:6" s="52" customFormat="1" x14ac:dyDescent="0.2">
      <c r="F1675" s="133"/>
    </row>
    <row r="1676" spans="6:6" s="52" customFormat="1" x14ac:dyDescent="0.2">
      <c r="F1676" s="133"/>
    </row>
    <row r="1677" spans="6:6" s="52" customFormat="1" x14ac:dyDescent="0.2">
      <c r="F1677" s="133"/>
    </row>
    <row r="1678" spans="6:6" s="52" customFormat="1" x14ac:dyDescent="0.2">
      <c r="F1678" s="133"/>
    </row>
    <row r="1679" spans="6:6" s="52" customFormat="1" x14ac:dyDescent="0.2">
      <c r="F1679" s="133"/>
    </row>
    <row r="1680" spans="6:6" s="52" customFormat="1" x14ac:dyDescent="0.2">
      <c r="F1680" s="133"/>
    </row>
    <row r="1681" spans="6:6" s="52" customFormat="1" x14ac:dyDescent="0.2">
      <c r="F1681" s="133"/>
    </row>
    <row r="1682" spans="6:6" s="52" customFormat="1" x14ac:dyDescent="0.2">
      <c r="F1682" s="133"/>
    </row>
    <row r="1683" spans="6:6" s="52" customFormat="1" x14ac:dyDescent="0.2">
      <c r="F1683" s="133"/>
    </row>
    <row r="1684" spans="6:6" s="52" customFormat="1" x14ac:dyDescent="0.2">
      <c r="F1684" s="133"/>
    </row>
    <row r="1685" spans="6:6" s="52" customFormat="1" x14ac:dyDescent="0.2">
      <c r="F1685" s="133"/>
    </row>
    <row r="1686" spans="6:6" s="52" customFormat="1" x14ac:dyDescent="0.2">
      <c r="F1686" s="133"/>
    </row>
    <row r="1687" spans="6:6" s="52" customFormat="1" x14ac:dyDescent="0.2">
      <c r="F1687" s="133"/>
    </row>
    <row r="1688" spans="6:6" s="52" customFormat="1" x14ac:dyDescent="0.2">
      <c r="F1688" s="133"/>
    </row>
    <row r="1689" spans="6:6" s="52" customFormat="1" x14ac:dyDescent="0.2">
      <c r="F1689" s="133"/>
    </row>
    <row r="1690" spans="6:6" s="52" customFormat="1" x14ac:dyDescent="0.2">
      <c r="F1690" s="133"/>
    </row>
    <row r="1691" spans="6:6" s="52" customFormat="1" x14ac:dyDescent="0.2">
      <c r="F1691" s="133"/>
    </row>
    <row r="1692" spans="6:6" s="52" customFormat="1" x14ac:dyDescent="0.2">
      <c r="F1692" s="133"/>
    </row>
    <row r="1693" spans="6:6" s="52" customFormat="1" x14ac:dyDescent="0.2">
      <c r="F1693" s="133"/>
    </row>
    <row r="1694" spans="6:6" s="52" customFormat="1" x14ac:dyDescent="0.2">
      <c r="F1694" s="133"/>
    </row>
    <row r="1695" spans="6:6" s="52" customFormat="1" x14ac:dyDescent="0.2">
      <c r="F1695" s="133"/>
    </row>
    <row r="1696" spans="6:6" s="52" customFormat="1" x14ac:dyDescent="0.2">
      <c r="F1696" s="133"/>
    </row>
    <row r="1697" spans="6:6" s="52" customFormat="1" x14ac:dyDescent="0.2">
      <c r="F1697" s="133"/>
    </row>
    <row r="1698" spans="6:6" s="52" customFormat="1" x14ac:dyDescent="0.2">
      <c r="F1698" s="133"/>
    </row>
    <row r="1699" spans="6:6" s="52" customFormat="1" x14ac:dyDescent="0.2">
      <c r="F1699" s="133"/>
    </row>
    <row r="1700" spans="6:6" s="52" customFormat="1" x14ac:dyDescent="0.2">
      <c r="F1700" s="133"/>
    </row>
    <row r="1701" spans="6:6" s="52" customFormat="1" x14ac:dyDescent="0.2">
      <c r="F1701" s="133"/>
    </row>
    <row r="1702" spans="6:6" s="52" customFormat="1" x14ac:dyDescent="0.2">
      <c r="F1702" s="133"/>
    </row>
    <row r="1703" spans="6:6" s="52" customFormat="1" x14ac:dyDescent="0.2">
      <c r="F1703" s="133"/>
    </row>
    <row r="1704" spans="6:6" s="52" customFormat="1" x14ac:dyDescent="0.2">
      <c r="F1704" s="133"/>
    </row>
    <row r="1705" spans="6:6" s="52" customFormat="1" x14ac:dyDescent="0.2">
      <c r="F1705" s="133"/>
    </row>
    <row r="1706" spans="6:6" s="52" customFormat="1" x14ac:dyDescent="0.2">
      <c r="F1706" s="133"/>
    </row>
    <row r="1707" spans="6:6" s="52" customFormat="1" x14ac:dyDescent="0.2">
      <c r="F1707" s="133"/>
    </row>
    <row r="1708" spans="6:6" s="52" customFormat="1" x14ac:dyDescent="0.2">
      <c r="F1708" s="133"/>
    </row>
    <row r="1709" spans="6:6" s="52" customFormat="1" x14ac:dyDescent="0.2">
      <c r="F1709" s="133"/>
    </row>
    <row r="1710" spans="6:6" s="52" customFormat="1" x14ac:dyDescent="0.2">
      <c r="F1710" s="133"/>
    </row>
    <row r="1711" spans="6:6" s="52" customFormat="1" x14ac:dyDescent="0.2">
      <c r="F1711" s="133"/>
    </row>
    <row r="1712" spans="6:6" s="52" customFormat="1" x14ac:dyDescent="0.2">
      <c r="F1712" s="133"/>
    </row>
    <row r="1713" spans="6:6" s="52" customFormat="1" x14ac:dyDescent="0.2">
      <c r="F1713" s="133"/>
    </row>
    <row r="1714" spans="6:6" s="52" customFormat="1" x14ac:dyDescent="0.2">
      <c r="F1714" s="133"/>
    </row>
    <row r="1715" spans="6:6" s="52" customFormat="1" x14ac:dyDescent="0.2">
      <c r="F1715" s="133"/>
    </row>
    <row r="1716" spans="6:6" s="52" customFormat="1" x14ac:dyDescent="0.2">
      <c r="F1716" s="133"/>
    </row>
    <row r="1717" spans="6:6" s="52" customFormat="1" x14ac:dyDescent="0.2">
      <c r="F1717" s="133"/>
    </row>
    <row r="1718" spans="6:6" s="52" customFormat="1" x14ac:dyDescent="0.2">
      <c r="F1718" s="133"/>
    </row>
    <row r="1719" spans="6:6" s="52" customFormat="1" x14ac:dyDescent="0.2">
      <c r="F1719" s="133"/>
    </row>
    <row r="1720" spans="6:6" s="52" customFormat="1" x14ac:dyDescent="0.2">
      <c r="F1720" s="133"/>
    </row>
    <row r="1721" spans="6:6" s="52" customFormat="1" x14ac:dyDescent="0.2">
      <c r="F1721" s="133"/>
    </row>
    <row r="1722" spans="6:6" s="52" customFormat="1" x14ac:dyDescent="0.2">
      <c r="F1722" s="133"/>
    </row>
    <row r="1723" spans="6:6" s="52" customFormat="1" x14ac:dyDescent="0.2">
      <c r="F1723" s="133"/>
    </row>
    <row r="1724" spans="6:6" s="52" customFormat="1" x14ac:dyDescent="0.2">
      <c r="F1724" s="133"/>
    </row>
    <row r="1725" spans="6:6" s="52" customFormat="1" x14ac:dyDescent="0.2">
      <c r="F1725" s="133"/>
    </row>
    <row r="1726" spans="6:6" s="52" customFormat="1" x14ac:dyDescent="0.2">
      <c r="F1726" s="133"/>
    </row>
    <row r="1727" spans="6:6" s="52" customFormat="1" x14ac:dyDescent="0.2">
      <c r="F1727" s="133"/>
    </row>
    <row r="1728" spans="6:6" s="52" customFormat="1" x14ac:dyDescent="0.2">
      <c r="F1728" s="133"/>
    </row>
    <row r="1729" spans="6:6" s="52" customFormat="1" x14ac:dyDescent="0.2">
      <c r="F1729" s="133"/>
    </row>
    <row r="1730" spans="6:6" s="52" customFormat="1" x14ac:dyDescent="0.2">
      <c r="F1730" s="133"/>
    </row>
    <row r="1731" spans="6:6" s="52" customFormat="1" x14ac:dyDescent="0.2">
      <c r="F1731" s="133"/>
    </row>
    <row r="1732" spans="6:6" s="52" customFormat="1" x14ac:dyDescent="0.2">
      <c r="F1732" s="133"/>
    </row>
    <row r="1733" spans="6:6" s="52" customFormat="1" x14ac:dyDescent="0.2">
      <c r="F1733" s="133"/>
    </row>
    <row r="1734" spans="6:6" s="52" customFormat="1" x14ac:dyDescent="0.2">
      <c r="F1734" s="133"/>
    </row>
    <row r="1735" spans="6:6" s="52" customFormat="1" x14ac:dyDescent="0.2">
      <c r="F1735" s="133"/>
    </row>
    <row r="1736" spans="6:6" s="52" customFormat="1" x14ac:dyDescent="0.2">
      <c r="F1736" s="133"/>
    </row>
    <row r="1737" spans="6:6" s="52" customFormat="1" x14ac:dyDescent="0.2">
      <c r="F1737" s="133"/>
    </row>
    <row r="1738" spans="6:6" s="52" customFormat="1" x14ac:dyDescent="0.2">
      <c r="F1738" s="133"/>
    </row>
    <row r="1739" spans="6:6" s="52" customFormat="1" x14ac:dyDescent="0.2">
      <c r="F1739" s="133"/>
    </row>
    <row r="1740" spans="6:6" s="52" customFormat="1" x14ac:dyDescent="0.2">
      <c r="F1740" s="133"/>
    </row>
    <row r="1741" spans="6:6" s="52" customFormat="1" x14ac:dyDescent="0.2">
      <c r="F1741" s="133"/>
    </row>
    <row r="1742" spans="6:6" s="52" customFormat="1" x14ac:dyDescent="0.2">
      <c r="F1742" s="133"/>
    </row>
    <row r="1743" spans="6:6" s="52" customFormat="1" x14ac:dyDescent="0.2">
      <c r="F1743" s="133"/>
    </row>
    <row r="1744" spans="6:6" s="52" customFormat="1" x14ac:dyDescent="0.2">
      <c r="F1744" s="133"/>
    </row>
    <row r="1745" spans="6:6" s="52" customFormat="1" x14ac:dyDescent="0.2">
      <c r="F1745" s="133"/>
    </row>
    <row r="1746" spans="6:6" s="52" customFormat="1" x14ac:dyDescent="0.2">
      <c r="F1746" s="133"/>
    </row>
    <row r="1747" spans="6:6" s="52" customFormat="1" x14ac:dyDescent="0.2">
      <c r="F1747" s="133"/>
    </row>
    <row r="1748" spans="6:6" s="52" customFormat="1" x14ac:dyDescent="0.2">
      <c r="F1748" s="133"/>
    </row>
    <row r="1749" spans="6:6" s="52" customFormat="1" x14ac:dyDescent="0.2">
      <c r="F1749" s="133"/>
    </row>
    <row r="1750" spans="6:6" s="52" customFormat="1" x14ac:dyDescent="0.2">
      <c r="F1750" s="133"/>
    </row>
    <row r="1751" spans="6:6" s="52" customFormat="1" x14ac:dyDescent="0.2">
      <c r="F1751" s="133"/>
    </row>
    <row r="1752" spans="6:6" s="52" customFormat="1" x14ac:dyDescent="0.2">
      <c r="F1752" s="133"/>
    </row>
    <row r="1753" spans="6:6" s="52" customFormat="1" x14ac:dyDescent="0.2">
      <c r="F1753" s="133"/>
    </row>
    <row r="1754" spans="6:6" s="52" customFormat="1" x14ac:dyDescent="0.2">
      <c r="F1754" s="133"/>
    </row>
    <row r="1755" spans="6:6" s="52" customFormat="1" x14ac:dyDescent="0.2">
      <c r="F1755" s="133"/>
    </row>
    <row r="1756" spans="6:6" s="52" customFormat="1" x14ac:dyDescent="0.2">
      <c r="F1756" s="133"/>
    </row>
    <row r="1757" spans="6:6" s="52" customFormat="1" x14ac:dyDescent="0.2">
      <c r="F1757" s="133"/>
    </row>
    <row r="1758" spans="6:6" s="52" customFormat="1" x14ac:dyDescent="0.2">
      <c r="F1758" s="133"/>
    </row>
    <row r="1759" spans="6:6" s="52" customFormat="1" x14ac:dyDescent="0.2">
      <c r="F1759" s="133"/>
    </row>
    <row r="1760" spans="6:6" s="52" customFormat="1" x14ac:dyDescent="0.2">
      <c r="F1760" s="133"/>
    </row>
    <row r="1761" spans="6:6" s="52" customFormat="1" x14ac:dyDescent="0.2">
      <c r="F1761" s="133"/>
    </row>
    <row r="1762" spans="6:6" s="52" customFormat="1" x14ac:dyDescent="0.2">
      <c r="F1762" s="133"/>
    </row>
    <row r="1763" spans="6:6" s="52" customFormat="1" x14ac:dyDescent="0.2">
      <c r="F1763" s="133"/>
    </row>
    <row r="1764" spans="6:6" s="52" customFormat="1" x14ac:dyDescent="0.2">
      <c r="F1764" s="133"/>
    </row>
    <row r="1765" spans="6:6" s="52" customFormat="1" x14ac:dyDescent="0.2">
      <c r="F1765" s="133"/>
    </row>
    <row r="1766" spans="6:6" s="52" customFormat="1" x14ac:dyDescent="0.2">
      <c r="F1766" s="133"/>
    </row>
    <row r="1767" spans="6:6" s="52" customFormat="1" x14ac:dyDescent="0.2">
      <c r="F1767" s="133"/>
    </row>
    <row r="1768" spans="6:6" s="52" customFormat="1" x14ac:dyDescent="0.2">
      <c r="F1768" s="133"/>
    </row>
    <row r="1769" spans="6:6" s="52" customFormat="1" x14ac:dyDescent="0.2">
      <c r="F1769" s="133"/>
    </row>
    <row r="1770" spans="6:6" s="52" customFormat="1" x14ac:dyDescent="0.2">
      <c r="F1770" s="133"/>
    </row>
    <row r="1771" spans="6:6" s="52" customFormat="1" x14ac:dyDescent="0.2">
      <c r="F1771" s="133"/>
    </row>
    <row r="1772" spans="6:6" s="52" customFormat="1" x14ac:dyDescent="0.2">
      <c r="F1772" s="133"/>
    </row>
    <row r="1773" spans="6:6" s="52" customFormat="1" x14ac:dyDescent="0.2">
      <c r="F1773" s="133"/>
    </row>
    <row r="1774" spans="6:6" s="52" customFormat="1" x14ac:dyDescent="0.2">
      <c r="F1774" s="133"/>
    </row>
    <row r="1775" spans="6:6" s="52" customFormat="1" x14ac:dyDescent="0.2">
      <c r="F1775" s="133"/>
    </row>
    <row r="1776" spans="6:6" s="52" customFormat="1" x14ac:dyDescent="0.2">
      <c r="F1776" s="133"/>
    </row>
    <row r="1777" spans="6:6" s="52" customFormat="1" x14ac:dyDescent="0.2">
      <c r="F1777" s="133"/>
    </row>
    <row r="1778" spans="6:6" s="52" customFormat="1" x14ac:dyDescent="0.2">
      <c r="F1778" s="133"/>
    </row>
    <row r="1779" spans="6:6" s="52" customFormat="1" x14ac:dyDescent="0.2">
      <c r="F1779" s="133"/>
    </row>
    <row r="1780" spans="6:6" s="52" customFormat="1" x14ac:dyDescent="0.2">
      <c r="F1780" s="133"/>
    </row>
    <row r="1781" spans="6:6" s="52" customFormat="1" x14ac:dyDescent="0.2">
      <c r="F1781" s="133"/>
    </row>
    <row r="1782" spans="6:6" s="52" customFormat="1" x14ac:dyDescent="0.2">
      <c r="F1782" s="133"/>
    </row>
    <row r="1783" spans="6:6" s="52" customFormat="1" x14ac:dyDescent="0.2">
      <c r="F1783" s="133"/>
    </row>
    <row r="1784" spans="6:6" s="52" customFormat="1" x14ac:dyDescent="0.2">
      <c r="F1784" s="133"/>
    </row>
    <row r="1785" spans="6:6" s="52" customFormat="1" x14ac:dyDescent="0.2">
      <c r="F1785" s="133"/>
    </row>
    <row r="1786" spans="6:6" s="52" customFormat="1" x14ac:dyDescent="0.2">
      <c r="F1786" s="133"/>
    </row>
    <row r="1787" spans="6:6" s="52" customFormat="1" x14ac:dyDescent="0.2">
      <c r="F1787" s="133"/>
    </row>
    <row r="1788" spans="6:6" s="52" customFormat="1" x14ac:dyDescent="0.2">
      <c r="F1788" s="133"/>
    </row>
    <row r="1789" spans="6:6" s="52" customFormat="1" x14ac:dyDescent="0.2">
      <c r="F1789" s="133"/>
    </row>
    <row r="1790" spans="6:6" s="52" customFormat="1" x14ac:dyDescent="0.2">
      <c r="F1790" s="133"/>
    </row>
    <row r="1791" spans="6:6" s="52" customFormat="1" x14ac:dyDescent="0.2">
      <c r="F1791" s="133"/>
    </row>
    <row r="1792" spans="6:6" s="52" customFormat="1" x14ac:dyDescent="0.2">
      <c r="F1792" s="133"/>
    </row>
    <row r="1793" spans="6:6" s="52" customFormat="1" x14ac:dyDescent="0.2">
      <c r="F1793" s="133"/>
    </row>
    <row r="1794" spans="6:6" s="52" customFormat="1" x14ac:dyDescent="0.2">
      <c r="F1794" s="133"/>
    </row>
    <row r="1795" spans="6:6" s="52" customFormat="1" x14ac:dyDescent="0.2">
      <c r="F1795" s="133"/>
    </row>
    <row r="1796" spans="6:6" s="52" customFormat="1" x14ac:dyDescent="0.2">
      <c r="F1796" s="133"/>
    </row>
    <row r="1797" spans="6:6" s="52" customFormat="1" x14ac:dyDescent="0.2">
      <c r="F1797" s="133"/>
    </row>
    <row r="1798" spans="6:6" s="52" customFormat="1" x14ac:dyDescent="0.2">
      <c r="F1798" s="133"/>
    </row>
    <row r="1799" spans="6:6" s="52" customFormat="1" x14ac:dyDescent="0.2">
      <c r="F1799" s="133"/>
    </row>
    <row r="1800" spans="6:6" s="52" customFormat="1" x14ac:dyDescent="0.2">
      <c r="F1800" s="133"/>
    </row>
    <row r="1801" spans="6:6" s="52" customFormat="1" x14ac:dyDescent="0.2">
      <c r="F1801" s="133"/>
    </row>
    <row r="1802" spans="6:6" s="52" customFormat="1" x14ac:dyDescent="0.2">
      <c r="F1802" s="133"/>
    </row>
    <row r="1803" spans="6:6" s="52" customFormat="1" x14ac:dyDescent="0.2">
      <c r="F1803" s="133"/>
    </row>
    <row r="1804" spans="6:6" s="52" customFormat="1" x14ac:dyDescent="0.2">
      <c r="F1804" s="133"/>
    </row>
    <row r="1805" spans="6:6" s="52" customFormat="1" x14ac:dyDescent="0.2">
      <c r="F1805" s="133"/>
    </row>
    <row r="1806" spans="6:6" s="52" customFormat="1" x14ac:dyDescent="0.2">
      <c r="F1806" s="133"/>
    </row>
    <row r="1807" spans="6:6" s="52" customFormat="1" x14ac:dyDescent="0.2">
      <c r="F1807" s="133"/>
    </row>
    <row r="1808" spans="6:6" s="52" customFormat="1" x14ac:dyDescent="0.2">
      <c r="F1808" s="133"/>
    </row>
    <row r="1809" spans="6:6" s="52" customFormat="1" x14ac:dyDescent="0.2">
      <c r="F1809" s="133"/>
    </row>
    <row r="1810" spans="6:6" s="52" customFormat="1" x14ac:dyDescent="0.2">
      <c r="F1810" s="133"/>
    </row>
    <row r="1811" spans="6:6" s="52" customFormat="1" x14ac:dyDescent="0.2">
      <c r="F1811" s="133"/>
    </row>
    <row r="1812" spans="6:6" s="52" customFormat="1" x14ac:dyDescent="0.2">
      <c r="F1812" s="133"/>
    </row>
    <row r="1813" spans="6:6" s="52" customFormat="1" x14ac:dyDescent="0.2">
      <c r="F1813" s="133"/>
    </row>
    <row r="1814" spans="6:6" s="52" customFormat="1" x14ac:dyDescent="0.2">
      <c r="F1814" s="133"/>
    </row>
    <row r="1815" spans="6:6" s="52" customFormat="1" x14ac:dyDescent="0.2">
      <c r="F1815" s="133"/>
    </row>
    <row r="1816" spans="6:6" s="52" customFormat="1" x14ac:dyDescent="0.2">
      <c r="F1816" s="133"/>
    </row>
    <row r="1817" spans="6:6" s="52" customFormat="1" x14ac:dyDescent="0.2">
      <c r="F1817" s="133"/>
    </row>
    <row r="1818" spans="6:6" s="52" customFormat="1" x14ac:dyDescent="0.2">
      <c r="F1818" s="133"/>
    </row>
    <row r="1819" spans="6:6" s="52" customFormat="1" x14ac:dyDescent="0.2">
      <c r="F1819" s="133"/>
    </row>
    <row r="1820" spans="6:6" s="52" customFormat="1" x14ac:dyDescent="0.2">
      <c r="F1820" s="133"/>
    </row>
    <row r="1821" spans="6:6" s="52" customFormat="1" x14ac:dyDescent="0.2">
      <c r="F1821" s="133"/>
    </row>
    <row r="1822" spans="6:6" s="52" customFormat="1" x14ac:dyDescent="0.2">
      <c r="F1822" s="133"/>
    </row>
    <row r="1823" spans="6:6" s="52" customFormat="1" x14ac:dyDescent="0.2">
      <c r="F1823" s="133"/>
    </row>
    <row r="1824" spans="6:6" s="52" customFormat="1" x14ac:dyDescent="0.2">
      <c r="F1824" s="133"/>
    </row>
    <row r="1825" spans="6:6" s="52" customFormat="1" x14ac:dyDescent="0.2">
      <c r="F1825" s="133"/>
    </row>
    <row r="1826" spans="6:6" s="52" customFormat="1" x14ac:dyDescent="0.2">
      <c r="F1826" s="133"/>
    </row>
    <row r="1827" spans="6:6" s="52" customFormat="1" x14ac:dyDescent="0.2">
      <c r="F1827" s="133"/>
    </row>
    <row r="1828" spans="6:6" s="52" customFormat="1" x14ac:dyDescent="0.2">
      <c r="F1828" s="133"/>
    </row>
    <row r="1829" spans="6:6" s="52" customFormat="1" x14ac:dyDescent="0.2">
      <c r="F1829" s="133"/>
    </row>
    <row r="1830" spans="6:6" s="52" customFormat="1" x14ac:dyDescent="0.2">
      <c r="F1830" s="133"/>
    </row>
    <row r="1831" spans="6:6" s="52" customFormat="1" x14ac:dyDescent="0.2">
      <c r="F1831" s="133"/>
    </row>
    <row r="1832" spans="6:6" s="52" customFormat="1" x14ac:dyDescent="0.2">
      <c r="F1832" s="133"/>
    </row>
    <row r="1833" spans="6:6" s="52" customFormat="1" x14ac:dyDescent="0.2">
      <c r="F1833" s="133"/>
    </row>
    <row r="1834" spans="6:6" s="52" customFormat="1" x14ac:dyDescent="0.2">
      <c r="F1834" s="133"/>
    </row>
    <row r="1835" spans="6:6" s="52" customFormat="1" x14ac:dyDescent="0.2">
      <c r="F1835" s="133"/>
    </row>
    <row r="1836" spans="6:6" s="52" customFormat="1" x14ac:dyDescent="0.2">
      <c r="F1836" s="133"/>
    </row>
    <row r="1837" spans="6:6" s="52" customFormat="1" x14ac:dyDescent="0.2">
      <c r="F1837" s="133"/>
    </row>
    <row r="1838" spans="6:6" s="52" customFormat="1" x14ac:dyDescent="0.2">
      <c r="F1838" s="133"/>
    </row>
    <row r="1839" spans="6:6" s="52" customFormat="1" x14ac:dyDescent="0.2">
      <c r="F1839" s="133"/>
    </row>
    <row r="1840" spans="6:6" s="52" customFormat="1" x14ac:dyDescent="0.2">
      <c r="F1840" s="133"/>
    </row>
    <row r="1841" spans="6:6" s="52" customFormat="1" x14ac:dyDescent="0.2">
      <c r="F1841" s="133"/>
    </row>
    <row r="1842" spans="6:6" s="52" customFormat="1" x14ac:dyDescent="0.2">
      <c r="F1842" s="133"/>
    </row>
    <row r="1843" spans="6:6" s="52" customFormat="1" x14ac:dyDescent="0.2">
      <c r="F1843" s="133"/>
    </row>
    <row r="1844" spans="6:6" s="52" customFormat="1" x14ac:dyDescent="0.2">
      <c r="F1844" s="133"/>
    </row>
    <row r="1845" spans="6:6" s="52" customFormat="1" x14ac:dyDescent="0.2">
      <c r="F1845" s="133"/>
    </row>
    <row r="1846" spans="6:6" s="52" customFormat="1" x14ac:dyDescent="0.2">
      <c r="F1846" s="133"/>
    </row>
    <row r="1847" spans="6:6" s="52" customFormat="1" x14ac:dyDescent="0.2">
      <c r="F1847" s="133"/>
    </row>
    <row r="1848" spans="6:6" s="52" customFormat="1" x14ac:dyDescent="0.2">
      <c r="F1848" s="133"/>
    </row>
    <row r="1849" spans="6:6" s="52" customFormat="1" x14ac:dyDescent="0.2">
      <c r="F1849" s="133"/>
    </row>
    <row r="1850" spans="6:6" s="52" customFormat="1" x14ac:dyDescent="0.2">
      <c r="F1850" s="133"/>
    </row>
    <row r="1851" spans="6:6" s="52" customFormat="1" x14ac:dyDescent="0.2">
      <c r="F1851" s="133"/>
    </row>
    <row r="1852" spans="6:6" s="52" customFormat="1" x14ac:dyDescent="0.2">
      <c r="F1852" s="133"/>
    </row>
    <row r="1853" spans="6:6" s="52" customFormat="1" x14ac:dyDescent="0.2">
      <c r="F1853" s="133"/>
    </row>
    <row r="1854" spans="6:6" s="52" customFormat="1" x14ac:dyDescent="0.2">
      <c r="F1854" s="133"/>
    </row>
    <row r="1855" spans="6:6" s="52" customFormat="1" x14ac:dyDescent="0.2">
      <c r="F1855" s="133"/>
    </row>
    <row r="1856" spans="6:6" s="52" customFormat="1" x14ac:dyDescent="0.2">
      <c r="F1856" s="133"/>
    </row>
    <row r="1857" spans="6:6" s="52" customFormat="1" x14ac:dyDescent="0.2">
      <c r="F1857" s="133"/>
    </row>
    <row r="1858" spans="6:6" s="52" customFormat="1" x14ac:dyDescent="0.2">
      <c r="F1858" s="133"/>
    </row>
    <row r="1859" spans="6:6" s="52" customFormat="1" x14ac:dyDescent="0.2">
      <c r="F1859" s="133"/>
    </row>
    <row r="1860" spans="6:6" s="52" customFormat="1" x14ac:dyDescent="0.2">
      <c r="F1860" s="133"/>
    </row>
    <row r="1861" spans="6:6" s="52" customFormat="1" x14ac:dyDescent="0.2">
      <c r="F1861" s="133"/>
    </row>
    <row r="1862" spans="6:6" s="52" customFormat="1" x14ac:dyDescent="0.2">
      <c r="F1862" s="133"/>
    </row>
    <row r="1863" spans="6:6" s="52" customFormat="1" x14ac:dyDescent="0.2">
      <c r="F1863" s="133"/>
    </row>
    <row r="1864" spans="6:6" s="52" customFormat="1" x14ac:dyDescent="0.2">
      <c r="F1864" s="133"/>
    </row>
    <row r="1865" spans="6:6" s="52" customFormat="1" x14ac:dyDescent="0.2">
      <c r="F1865" s="133"/>
    </row>
    <row r="1866" spans="6:6" s="52" customFormat="1" x14ac:dyDescent="0.2">
      <c r="F1866" s="133"/>
    </row>
    <row r="1867" spans="6:6" s="52" customFormat="1" x14ac:dyDescent="0.2">
      <c r="F1867" s="133"/>
    </row>
    <row r="1868" spans="6:6" s="52" customFormat="1" x14ac:dyDescent="0.2">
      <c r="F1868" s="133"/>
    </row>
    <row r="1869" spans="6:6" s="52" customFormat="1" x14ac:dyDescent="0.2">
      <c r="F1869" s="133"/>
    </row>
    <row r="1870" spans="6:6" s="52" customFormat="1" x14ac:dyDescent="0.2">
      <c r="F1870" s="133"/>
    </row>
    <row r="1871" spans="6:6" s="52" customFormat="1" x14ac:dyDescent="0.2">
      <c r="F1871" s="133"/>
    </row>
    <row r="1872" spans="6:6" s="52" customFormat="1" x14ac:dyDescent="0.2">
      <c r="F1872" s="133"/>
    </row>
    <row r="1873" spans="6:6" s="52" customFormat="1" x14ac:dyDescent="0.2">
      <c r="F1873" s="133"/>
    </row>
    <row r="1874" spans="6:6" s="52" customFormat="1" x14ac:dyDescent="0.2">
      <c r="F1874" s="133"/>
    </row>
    <row r="1875" spans="6:6" s="52" customFormat="1" x14ac:dyDescent="0.2">
      <c r="F1875" s="133"/>
    </row>
    <row r="1876" spans="6:6" s="52" customFormat="1" x14ac:dyDescent="0.2">
      <c r="F1876" s="133"/>
    </row>
    <row r="1877" spans="6:6" s="52" customFormat="1" x14ac:dyDescent="0.2">
      <c r="F1877" s="133"/>
    </row>
    <row r="1878" spans="6:6" s="52" customFormat="1" x14ac:dyDescent="0.2">
      <c r="F1878" s="133"/>
    </row>
    <row r="1879" spans="6:6" s="52" customFormat="1" x14ac:dyDescent="0.2">
      <c r="F1879" s="133"/>
    </row>
    <row r="1880" spans="6:6" s="52" customFormat="1" x14ac:dyDescent="0.2">
      <c r="F1880" s="133"/>
    </row>
    <row r="1881" spans="6:6" s="52" customFormat="1" x14ac:dyDescent="0.2">
      <c r="F1881" s="133"/>
    </row>
    <row r="1882" spans="6:6" s="52" customFormat="1" x14ac:dyDescent="0.2">
      <c r="F1882" s="133"/>
    </row>
    <row r="1883" spans="6:6" s="52" customFormat="1" x14ac:dyDescent="0.2">
      <c r="F1883" s="133"/>
    </row>
    <row r="1884" spans="6:6" s="52" customFormat="1" x14ac:dyDescent="0.2">
      <c r="F1884" s="133"/>
    </row>
    <row r="1885" spans="6:6" s="52" customFormat="1" x14ac:dyDescent="0.2">
      <c r="F1885" s="133"/>
    </row>
    <row r="1886" spans="6:6" s="52" customFormat="1" x14ac:dyDescent="0.2">
      <c r="F1886" s="133"/>
    </row>
    <row r="1887" spans="6:6" s="52" customFormat="1" x14ac:dyDescent="0.2">
      <c r="F1887" s="133"/>
    </row>
    <row r="1888" spans="6:6" s="52" customFormat="1" x14ac:dyDescent="0.2">
      <c r="F1888" s="133"/>
    </row>
    <row r="1889" spans="6:6" s="52" customFormat="1" x14ac:dyDescent="0.2">
      <c r="F1889" s="133"/>
    </row>
    <row r="1890" spans="6:6" s="52" customFormat="1" x14ac:dyDescent="0.2">
      <c r="F1890" s="133"/>
    </row>
    <row r="1891" spans="6:6" s="52" customFormat="1" x14ac:dyDescent="0.2">
      <c r="F1891" s="133"/>
    </row>
    <row r="1892" spans="6:6" s="52" customFormat="1" x14ac:dyDescent="0.2">
      <c r="F1892" s="133"/>
    </row>
    <row r="1893" spans="6:6" s="52" customFormat="1" x14ac:dyDescent="0.2">
      <c r="F1893" s="133"/>
    </row>
    <row r="1894" spans="6:6" s="52" customFormat="1" x14ac:dyDescent="0.2">
      <c r="F1894" s="133"/>
    </row>
    <row r="1895" spans="6:6" s="52" customFormat="1" x14ac:dyDescent="0.2">
      <c r="F1895" s="133"/>
    </row>
    <row r="1896" spans="6:6" s="52" customFormat="1" x14ac:dyDescent="0.2">
      <c r="F1896" s="133"/>
    </row>
    <row r="1897" spans="6:6" s="52" customFormat="1" x14ac:dyDescent="0.2">
      <c r="F1897" s="133"/>
    </row>
    <row r="1898" spans="6:6" s="52" customFormat="1" x14ac:dyDescent="0.2">
      <c r="F1898" s="133"/>
    </row>
    <row r="1899" spans="6:6" s="52" customFormat="1" x14ac:dyDescent="0.2">
      <c r="F1899" s="133"/>
    </row>
    <row r="1900" spans="6:6" s="52" customFormat="1" x14ac:dyDescent="0.2">
      <c r="F1900" s="133"/>
    </row>
    <row r="1901" spans="6:6" s="52" customFormat="1" x14ac:dyDescent="0.2">
      <c r="F1901" s="133"/>
    </row>
    <row r="1902" spans="6:6" s="52" customFormat="1" x14ac:dyDescent="0.2">
      <c r="F1902" s="133"/>
    </row>
    <row r="1903" spans="6:6" s="52" customFormat="1" x14ac:dyDescent="0.2">
      <c r="F1903" s="133"/>
    </row>
    <row r="1904" spans="6:6" s="52" customFormat="1" x14ac:dyDescent="0.2">
      <c r="F1904" s="133"/>
    </row>
    <row r="1905" spans="6:6" s="52" customFormat="1" x14ac:dyDescent="0.2">
      <c r="F1905" s="133"/>
    </row>
    <row r="1906" spans="6:6" s="52" customFormat="1" x14ac:dyDescent="0.2">
      <c r="F1906" s="133"/>
    </row>
    <row r="1907" spans="6:6" s="52" customFormat="1" x14ac:dyDescent="0.2">
      <c r="F1907" s="133"/>
    </row>
    <row r="1908" spans="6:6" s="52" customFormat="1" x14ac:dyDescent="0.2">
      <c r="F1908" s="133"/>
    </row>
    <row r="1909" spans="6:6" s="52" customFormat="1" x14ac:dyDescent="0.2">
      <c r="F1909" s="133"/>
    </row>
    <row r="1910" spans="6:6" s="52" customFormat="1" x14ac:dyDescent="0.2">
      <c r="F1910" s="133"/>
    </row>
    <row r="1911" spans="6:6" s="52" customFormat="1" x14ac:dyDescent="0.2">
      <c r="F1911" s="133"/>
    </row>
    <row r="1912" spans="6:6" s="52" customFormat="1" x14ac:dyDescent="0.2">
      <c r="F1912" s="133"/>
    </row>
    <row r="1913" spans="6:6" s="52" customFormat="1" x14ac:dyDescent="0.2">
      <c r="F1913" s="133"/>
    </row>
    <row r="1914" spans="6:6" s="52" customFormat="1" x14ac:dyDescent="0.2">
      <c r="F1914" s="133"/>
    </row>
    <row r="1915" spans="6:6" s="52" customFormat="1" x14ac:dyDescent="0.2">
      <c r="F1915" s="133"/>
    </row>
    <row r="1916" spans="6:6" s="52" customFormat="1" x14ac:dyDescent="0.2">
      <c r="F1916" s="133"/>
    </row>
    <row r="1917" spans="6:6" s="52" customFormat="1" x14ac:dyDescent="0.2">
      <c r="F1917" s="133"/>
    </row>
    <row r="1918" spans="6:6" s="52" customFormat="1" x14ac:dyDescent="0.2">
      <c r="F1918" s="133"/>
    </row>
    <row r="1919" spans="6:6" s="52" customFormat="1" x14ac:dyDescent="0.2">
      <c r="F1919" s="133"/>
    </row>
    <row r="1920" spans="6:6" s="52" customFormat="1" x14ac:dyDescent="0.2">
      <c r="F1920" s="133"/>
    </row>
    <row r="1921" spans="6:6" s="52" customFormat="1" x14ac:dyDescent="0.2">
      <c r="F1921" s="133"/>
    </row>
    <row r="1922" spans="6:6" s="52" customFormat="1" x14ac:dyDescent="0.2">
      <c r="F1922" s="133"/>
    </row>
    <row r="1923" spans="6:6" s="52" customFormat="1" x14ac:dyDescent="0.2">
      <c r="F1923" s="133"/>
    </row>
    <row r="1924" spans="6:6" s="52" customFormat="1" x14ac:dyDescent="0.2">
      <c r="F1924" s="133"/>
    </row>
    <row r="1925" spans="6:6" s="52" customFormat="1" x14ac:dyDescent="0.2">
      <c r="F1925" s="133"/>
    </row>
    <row r="1926" spans="6:6" s="52" customFormat="1" x14ac:dyDescent="0.2">
      <c r="F1926" s="133"/>
    </row>
    <row r="1927" spans="6:6" s="52" customFormat="1" x14ac:dyDescent="0.2">
      <c r="F1927" s="133"/>
    </row>
    <row r="1928" spans="6:6" s="52" customFormat="1" x14ac:dyDescent="0.2">
      <c r="F1928" s="133"/>
    </row>
    <row r="1929" spans="6:6" s="52" customFormat="1" x14ac:dyDescent="0.2">
      <c r="F1929" s="133"/>
    </row>
    <row r="1930" spans="6:6" s="52" customFormat="1" x14ac:dyDescent="0.2">
      <c r="F1930" s="133"/>
    </row>
    <row r="1931" spans="6:6" s="52" customFormat="1" x14ac:dyDescent="0.2">
      <c r="F1931" s="133"/>
    </row>
    <row r="1932" spans="6:6" s="52" customFormat="1" x14ac:dyDescent="0.2">
      <c r="F1932" s="133"/>
    </row>
    <row r="1933" spans="6:6" s="52" customFormat="1" x14ac:dyDescent="0.2">
      <c r="F1933" s="133"/>
    </row>
    <row r="1934" spans="6:6" s="52" customFormat="1" x14ac:dyDescent="0.2">
      <c r="F1934" s="133"/>
    </row>
    <row r="1935" spans="6:6" s="52" customFormat="1" x14ac:dyDescent="0.2">
      <c r="F1935" s="133"/>
    </row>
    <row r="1936" spans="6:6" s="52" customFormat="1" x14ac:dyDescent="0.2">
      <c r="F1936" s="133"/>
    </row>
    <row r="1937" spans="6:6" s="52" customFormat="1" x14ac:dyDescent="0.2">
      <c r="F1937" s="133"/>
    </row>
    <row r="1938" spans="6:6" s="52" customFormat="1" x14ac:dyDescent="0.2">
      <c r="F1938" s="133"/>
    </row>
    <row r="1939" spans="6:6" s="52" customFormat="1" x14ac:dyDescent="0.2">
      <c r="F1939" s="133"/>
    </row>
    <row r="1940" spans="6:6" s="52" customFormat="1" x14ac:dyDescent="0.2">
      <c r="F1940" s="133"/>
    </row>
    <row r="1941" spans="6:6" s="52" customFormat="1" x14ac:dyDescent="0.2">
      <c r="F1941" s="133"/>
    </row>
    <row r="1942" spans="6:6" s="52" customFormat="1" x14ac:dyDescent="0.2">
      <c r="F1942" s="133"/>
    </row>
    <row r="1943" spans="6:6" s="52" customFormat="1" x14ac:dyDescent="0.2">
      <c r="F1943" s="133"/>
    </row>
    <row r="1944" spans="6:6" s="52" customFormat="1" x14ac:dyDescent="0.2">
      <c r="F1944" s="133"/>
    </row>
    <row r="1945" spans="6:6" s="52" customFormat="1" x14ac:dyDescent="0.2">
      <c r="F1945" s="133"/>
    </row>
    <row r="1946" spans="6:6" s="52" customFormat="1" x14ac:dyDescent="0.2">
      <c r="F1946" s="133"/>
    </row>
    <row r="1947" spans="6:6" s="52" customFormat="1" x14ac:dyDescent="0.2">
      <c r="F1947" s="133"/>
    </row>
    <row r="1948" spans="6:6" s="52" customFormat="1" x14ac:dyDescent="0.2">
      <c r="F1948" s="133"/>
    </row>
    <row r="1949" spans="6:6" s="52" customFormat="1" x14ac:dyDescent="0.2">
      <c r="F1949" s="133"/>
    </row>
    <row r="1950" spans="6:6" s="52" customFormat="1" x14ac:dyDescent="0.2">
      <c r="F1950" s="133"/>
    </row>
    <row r="1951" spans="6:6" s="52" customFormat="1" x14ac:dyDescent="0.2">
      <c r="F1951" s="133"/>
    </row>
    <row r="1952" spans="6:6" s="52" customFormat="1" x14ac:dyDescent="0.2">
      <c r="F1952" s="133"/>
    </row>
    <row r="1953" spans="6:6" s="52" customFormat="1" x14ac:dyDescent="0.2">
      <c r="F1953" s="133"/>
    </row>
    <row r="1954" spans="6:6" s="52" customFormat="1" x14ac:dyDescent="0.2">
      <c r="F1954" s="133"/>
    </row>
    <row r="1955" spans="6:6" s="52" customFormat="1" x14ac:dyDescent="0.2">
      <c r="F1955" s="133"/>
    </row>
    <row r="1956" spans="6:6" s="52" customFormat="1" x14ac:dyDescent="0.2">
      <c r="F1956" s="133"/>
    </row>
    <row r="1957" spans="6:6" s="52" customFormat="1" x14ac:dyDescent="0.2">
      <c r="F1957" s="133"/>
    </row>
    <row r="1958" spans="6:6" s="52" customFormat="1" x14ac:dyDescent="0.2">
      <c r="F1958" s="133"/>
    </row>
    <row r="1959" spans="6:6" s="52" customFormat="1" x14ac:dyDescent="0.2">
      <c r="F1959" s="133"/>
    </row>
    <row r="1960" spans="6:6" s="52" customFormat="1" x14ac:dyDescent="0.2">
      <c r="F1960" s="133"/>
    </row>
    <row r="1961" spans="6:6" s="52" customFormat="1" x14ac:dyDescent="0.2">
      <c r="F1961" s="133"/>
    </row>
    <row r="1962" spans="6:6" s="52" customFormat="1" x14ac:dyDescent="0.2">
      <c r="F1962" s="133"/>
    </row>
    <row r="1963" spans="6:6" s="52" customFormat="1" x14ac:dyDescent="0.2">
      <c r="F1963" s="133"/>
    </row>
    <row r="1964" spans="6:6" s="52" customFormat="1" x14ac:dyDescent="0.2">
      <c r="F1964" s="133"/>
    </row>
    <row r="1965" spans="6:6" s="52" customFormat="1" x14ac:dyDescent="0.2">
      <c r="F1965" s="133"/>
    </row>
    <row r="1966" spans="6:6" s="52" customFormat="1" x14ac:dyDescent="0.2">
      <c r="F1966" s="133"/>
    </row>
    <row r="1967" spans="6:6" s="52" customFormat="1" x14ac:dyDescent="0.2">
      <c r="F1967" s="133"/>
    </row>
    <row r="1968" spans="6:6" s="52" customFormat="1" x14ac:dyDescent="0.2">
      <c r="F1968" s="133"/>
    </row>
    <row r="1969" spans="6:6" s="52" customFormat="1" x14ac:dyDescent="0.2">
      <c r="F1969" s="133"/>
    </row>
    <row r="1970" spans="6:6" s="52" customFormat="1" x14ac:dyDescent="0.2">
      <c r="F1970" s="133"/>
    </row>
    <row r="1971" spans="6:6" s="52" customFormat="1" x14ac:dyDescent="0.2">
      <c r="F1971" s="133"/>
    </row>
    <row r="1972" spans="6:6" s="52" customFormat="1" x14ac:dyDescent="0.2">
      <c r="F1972" s="133"/>
    </row>
    <row r="1973" spans="6:6" s="52" customFormat="1" x14ac:dyDescent="0.2">
      <c r="F1973" s="133"/>
    </row>
    <row r="1974" spans="6:6" s="52" customFormat="1" x14ac:dyDescent="0.2">
      <c r="F1974" s="133"/>
    </row>
    <row r="1975" spans="6:6" s="52" customFormat="1" x14ac:dyDescent="0.2">
      <c r="F1975" s="133"/>
    </row>
    <row r="1976" spans="6:6" s="52" customFormat="1" x14ac:dyDescent="0.2">
      <c r="F1976" s="133"/>
    </row>
    <row r="1977" spans="6:6" s="52" customFormat="1" x14ac:dyDescent="0.2">
      <c r="F1977" s="133"/>
    </row>
    <row r="1978" spans="6:6" s="52" customFormat="1" x14ac:dyDescent="0.2">
      <c r="F1978" s="133"/>
    </row>
    <row r="1979" spans="6:6" s="52" customFormat="1" x14ac:dyDescent="0.2">
      <c r="F1979" s="133"/>
    </row>
    <row r="1980" spans="6:6" s="52" customFormat="1" x14ac:dyDescent="0.2">
      <c r="F1980" s="133"/>
    </row>
    <row r="1981" spans="6:6" s="52" customFormat="1" x14ac:dyDescent="0.2">
      <c r="F1981" s="133"/>
    </row>
    <row r="1982" spans="6:6" s="52" customFormat="1" x14ac:dyDescent="0.2">
      <c r="F1982" s="133"/>
    </row>
    <row r="1983" spans="6:6" s="52" customFormat="1" x14ac:dyDescent="0.2">
      <c r="F1983" s="133"/>
    </row>
    <row r="1984" spans="6:6" s="52" customFormat="1" x14ac:dyDescent="0.2">
      <c r="F1984" s="133"/>
    </row>
    <row r="1985" spans="6:6" s="52" customFormat="1" x14ac:dyDescent="0.2">
      <c r="F1985" s="133"/>
    </row>
    <row r="1986" spans="6:6" s="52" customFormat="1" x14ac:dyDescent="0.2">
      <c r="F1986" s="133"/>
    </row>
    <row r="1987" spans="6:6" s="52" customFormat="1" x14ac:dyDescent="0.2">
      <c r="F1987" s="133"/>
    </row>
    <row r="1988" spans="6:6" s="52" customFormat="1" x14ac:dyDescent="0.2">
      <c r="F1988" s="133"/>
    </row>
    <row r="1989" spans="6:6" s="52" customFormat="1" x14ac:dyDescent="0.2">
      <c r="F1989" s="133"/>
    </row>
    <row r="1990" spans="6:6" s="52" customFormat="1" x14ac:dyDescent="0.2">
      <c r="F1990" s="133"/>
    </row>
    <row r="1991" spans="6:6" s="52" customFormat="1" x14ac:dyDescent="0.2">
      <c r="F1991" s="133"/>
    </row>
    <row r="1992" spans="6:6" s="52" customFormat="1" x14ac:dyDescent="0.2">
      <c r="F1992" s="133"/>
    </row>
    <row r="1993" spans="6:6" s="52" customFormat="1" x14ac:dyDescent="0.2">
      <c r="F1993" s="133"/>
    </row>
    <row r="1994" spans="6:6" s="52" customFormat="1" x14ac:dyDescent="0.2">
      <c r="F1994" s="133"/>
    </row>
    <row r="1995" spans="6:6" s="52" customFormat="1" x14ac:dyDescent="0.2">
      <c r="F1995" s="133"/>
    </row>
    <row r="1996" spans="6:6" s="52" customFormat="1" x14ac:dyDescent="0.2">
      <c r="F1996" s="133"/>
    </row>
    <row r="1997" spans="6:6" s="52" customFormat="1" x14ac:dyDescent="0.2">
      <c r="F1997" s="133"/>
    </row>
    <row r="1998" spans="6:6" s="52" customFormat="1" x14ac:dyDescent="0.2">
      <c r="F1998" s="133"/>
    </row>
    <row r="1999" spans="6:6" s="52" customFormat="1" x14ac:dyDescent="0.2">
      <c r="F1999" s="133"/>
    </row>
    <row r="2000" spans="6:6" s="52" customFormat="1" x14ac:dyDescent="0.2">
      <c r="F2000" s="133"/>
    </row>
    <row r="2001" spans="6:6" s="52" customFormat="1" x14ac:dyDescent="0.2">
      <c r="F2001" s="133"/>
    </row>
    <row r="2002" spans="6:6" s="52" customFormat="1" x14ac:dyDescent="0.2">
      <c r="F2002" s="133"/>
    </row>
    <row r="2003" spans="6:6" s="52" customFormat="1" x14ac:dyDescent="0.2">
      <c r="F2003" s="133"/>
    </row>
    <row r="2004" spans="6:6" s="52" customFormat="1" x14ac:dyDescent="0.2">
      <c r="F2004" s="133"/>
    </row>
    <row r="2005" spans="6:6" s="52" customFormat="1" x14ac:dyDescent="0.2">
      <c r="F2005" s="133"/>
    </row>
    <row r="2006" spans="6:6" s="52" customFormat="1" x14ac:dyDescent="0.2">
      <c r="F2006" s="133"/>
    </row>
    <row r="2007" spans="6:6" s="52" customFormat="1" x14ac:dyDescent="0.2">
      <c r="F2007" s="133"/>
    </row>
    <row r="2008" spans="6:6" s="52" customFormat="1" x14ac:dyDescent="0.2">
      <c r="F2008" s="133"/>
    </row>
    <row r="2009" spans="6:6" s="52" customFormat="1" x14ac:dyDescent="0.2">
      <c r="F2009" s="133"/>
    </row>
    <row r="2010" spans="6:6" s="52" customFormat="1" x14ac:dyDescent="0.2">
      <c r="F2010" s="133"/>
    </row>
    <row r="2011" spans="6:6" s="52" customFormat="1" x14ac:dyDescent="0.2">
      <c r="F2011" s="133"/>
    </row>
    <row r="2012" spans="6:6" s="52" customFormat="1" x14ac:dyDescent="0.2">
      <c r="F2012" s="133"/>
    </row>
    <row r="2013" spans="6:6" s="52" customFormat="1" x14ac:dyDescent="0.2">
      <c r="F2013" s="133"/>
    </row>
    <row r="2014" spans="6:6" s="52" customFormat="1" x14ac:dyDescent="0.2">
      <c r="F2014" s="133"/>
    </row>
    <row r="2015" spans="6:6" s="52" customFormat="1" x14ac:dyDescent="0.2">
      <c r="F2015" s="133"/>
    </row>
    <row r="2016" spans="6:6" s="52" customFormat="1" x14ac:dyDescent="0.2">
      <c r="F2016" s="133"/>
    </row>
    <row r="2017" spans="6:6" s="52" customFormat="1" x14ac:dyDescent="0.2">
      <c r="F2017" s="133"/>
    </row>
    <row r="2018" spans="6:6" s="52" customFormat="1" x14ac:dyDescent="0.2">
      <c r="F2018" s="133"/>
    </row>
    <row r="2019" spans="6:6" s="52" customFormat="1" x14ac:dyDescent="0.2">
      <c r="F2019" s="133"/>
    </row>
    <row r="2020" spans="6:6" s="52" customFormat="1" x14ac:dyDescent="0.2">
      <c r="F2020" s="133"/>
    </row>
    <row r="2021" spans="6:6" s="52" customFormat="1" x14ac:dyDescent="0.2">
      <c r="F2021" s="133"/>
    </row>
    <row r="2022" spans="6:6" s="52" customFormat="1" x14ac:dyDescent="0.2">
      <c r="F2022" s="133"/>
    </row>
    <row r="2023" spans="6:6" s="52" customFormat="1" x14ac:dyDescent="0.2">
      <c r="F2023" s="133"/>
    </row>
    <row r="2024" spans="6:6" s="52" customFormat="1" x14ac:dyDescent="0.2">
      <c r="F2024" s="133"/>
    </row>
    <row r="2025" spans="6:6" s="52" customFormat="1" x14ac:dyDescent="0.2">
      <c r="F2025" s="133"/>
    </row>
    <row r="2026" spans="6:6" s="52" customFormat="1" x14ac:dyDescent="0.2">
      <c r="F2026" s="133"/>
    </row>
    <row r="2027" spans="6:6" s="52" customFormat="1" x14ac:dyDescent="0.2">
      <c r="F2027" s="133"/>
    </row>
    <row r="2028" spans="6:6" s="52" customFormat="1" x14ac:dyDescent="0.2">
      <c r="F2028" s="133"/>
    </row>
    <row r="2029" spans="6:6" s="52" customFormat="1" x14ac:dyDescent="0.2">
      <c r="F2029" s="133"/>
    </row>
    <row r="2030" spans="6:6" s="52" customFormat="1" x14ac:dyDescent="0.2">
      <c r="F2030" s="133"/>
    </row>
    <row r="2031" spans="6:6" s="52" customFormat="1" x14ac:dyDescent="0.2">
      <c r="F2031" s="133"/>
    </row>
    <row r="2032" spans="6:6" s="52" customFormat="1" x14ac:dyDescent="0.2">
      <c r="F2032" s="133"/>
    </row>
    <row r="2033" spans="6:6" s="52" customFormat="1" x14ac:dyDescent="0.2">
      <c r="F2033" s="133"/>
    </row>
    <row r="2034" spans="6:6" s="52" customFormat="1" x14ac:dyDescent="0.2">
      <c r="F2034" s="133"/>
    </row>
    <row r="2035" spans="6:6" s="52" customFormat="1" x14ac:dyDescent="0.2">
      <c r="F2035" s="133"/>
    </row>
    <row r="2036" spans="6:6" s="52" customFormat="1" x14ac:dyDescent="0.2">
      <c r="F2036" s="133"/>
    </row>
    <row r="2037" spans="6:6" s="52" customFormat="1" x14ac:dyDescent="0.2">
      <c r="F2037" s="133"/>
    </row>
    <row r="2038" spans="6:6" s="52" customFormat="1" x14ac:dyDescent="0.2">
      <c r="F2038" s="133"/>
    </row>
    <row r="2039" spans="6:6" s="52" customFormat="1" x14ac:dyDescent="0.2">
      <c r="F2039" s="133"/>
    </row>
    <row r="2040" spans="6:6" s="52" customFormat="1" x14ac:dyDescent="0.2">
      <c r="F2040" s="133"/>
    </row>
    <row r="2041" spans="6:6" s="52" customFormat="1" x14ac:dyDescent="0.2">
      <c r="F2041" s="133"/>
    </row>
    <row r="2042" spans="6:6" s="52" customFormat="1" x14ac:dyDescent="0.2">
      <c r="F2042" s="133"/>
    </row>
    <row r="2043" spans="6:6" s="52" customFormat="1" x14ac:dyDescent="0.2">
      <c r="F2043" s="133"/>
    </row>
    <row r="2044" spans="6:6" s="52" customFormat="1" x14ac:dyDescent="0.2">
      <c r="F2044" s="133"/>
    </row>
    <row r="2045" spans="6:6" s="52" customFormat="1" x14ac:dyDescent="0.2">
      <c r="F2045" s="133"/>
    </row>
    <row r="2046" spans="6:6" s="52" customFormat="1" x14ac:dyDescent="0.2">
      <c r="F2046" s="133"/>
    </row>
    <row r="2047" spans="6:6" s="52" customFormat="1" x14ac:dyDescent="0.2">
      <c r="F2047" s="133"/>
    </row>
    <row r="2048" spans="6:6" s="52" customFormat="1" x14ac:dyDescent="0.2">
      <c r="F2048" s="133"/>
    </row>
    <row r="2049" spans="6:6" s="52" customFormat="1" x14ac:dyDescent="0.2">
      <c r="F2049" s="133"/>
    </row>
    <row r="2050" spans="6:6" s="52" customFormat="1" x14ac:dyDescent="0.2">
      <c r="F2050" s="133"/>
    </row>
    <row r="2051" spans="6:6" s="52" customFormat="1" x14ac:dyDescent="0.2">
      <c r="F2051" s="133"/>
    </row>
    <row r="2052" spans="6:6" s="52" customFormat="1" x14ac:dyDescent="0.2">
      <c r="F2052" s="133"/>
    </row>
    <row r="2053" spans="6:6" s="52" customFormat="1" x14ac:dyDescent="0.2">
      <c r="F2053" s="133"/>
    </row>
    <row r="2054" spans="6:6" s="52" customFormat="1" x14ac:dyDescent="0.2">
      <c r="F2054" s="133"/>
    </row>
    <row r="2055" spans="6:6" s="52" customFormat="1" x14ac:dyDescent="0.2">
      <c r="F2055" s="133"/>
    </row>
    <row r="2056" spans="6:6" s="52" customFormat="1" x14ac:dyDescent="0.2">
      <c r="F2056" s="133"/>
    </row>
    <row r="2057" spans="6:6" s="52" customFormat="1" x14ac:dyDescent="0.2">
      <c r="F2057" s="133"/>
    </row>
    <row r="2058" spans="6:6" s="52" customFormat="1" x14ac:dyDescent="0.2">
      <c r="F2058" s="133"/>
    </row>
    <row r="2059" spans="6:6" s="52" customFormat="1" x14ac:dyDescent="0.2">
      <c r="F2059" s="133"/>
    </row>
    <row r="2060" spans="6:6" s="52" customFormat="1" x14ac:dyDescent="0.2">
      <c r="F2060" s="133"/>
    </row>
    <row r="2061" spans="6:6" s="52" customFormat="1" x14ac:dyDescent="0.2">
      <c r="F2061" s="133"/>
    </row>
    <row r="2062" spans="6:6" s="52" customFormat="1" x14ac:dyDescent="0.2">
      <c r="F2062" s="133"/>
    </row>
    <row r="2063" spans="6:6" s="52" customFormat="1" x14ac:dyDescent="0.2">
      <c r="F2063" s="133"/>
    </row>
    <row r="2064" spans="6:6" s="52" customFormat="1" x14ac:dyDescent="0.2">
      <c r="F2064" s="133"/>
    </row>
    <row r="2065" spans="6:6" s="52" customFormat="1" x14ac:dyDescent="0.2">
      <c r="F2065" s="133"/>
    </row>
    <row r="2066" spans="6:6" s="52" customFormat="1" x14ac:dyDescent="0.2">
      <c r="F2066" s="133"/>
    </row>
    <row r="2067" spans="6:6" s="52" customFormat="1" x14ac:dyDescent="0.2">
      <c r="F2067" s="133"/>
    </row>
    <row r="2068" spans="6:6" s="52" customFormat="1" x14ac:dyDescent="0.2">
      <c r="F2068" s="133"/>
    </row>
    <row r="2069" spans="6:6" s="52" customFormat="1" x14ac:dyDescent="0.2">
      <c r="F2069" s="133"/>
    </row>
    <row r="2070" spans="6:6" s="52" customFormat="1" x14ac:dyDescent="0.2">
      <c r="F2070" s="133"/>
    </row>
    <row r="2071" spans="6:6" s="52" customFormat="1" x14ac:dyDescent="0.2">
      <c r="F2071" s="133"/>
    </row>
    <row r="2072" spans="6:6" s="52" customFormat="1" x14ac:dyDescent="0.2">
      <c r="F2072" s="133"/>
    </row>
    <row r="2073" spans="6:6" s="52" customFormat="1" x14ac:dyDescent="0.2">
      <c r="F2073" s="133"/>
    </row>
    <row r="2074" spans="6:6" s="52" customFormat="1" x14ac:dyDescent="0.2">
      <c r="F2074" s="133"/>
    </row>
    <row r="2075" spans="6:6" s="52" customFormat="1" x14ac:dyDescent="0.2">
      <c r="F2075" s="133"/>
    </row>
    <row r="2076" spans="6:6" s="52" customFormat="1" x14ac:dyDescent="0.2">
      <c r="F2076" s="133"/>
    </row>
    <row r="2077" spans="6:6" s="52" customFormat="1" x14ac:dyDescent="0.2">
      <c r="F2077" s="133"/>
    </row>
    <row r="2078" spans="6:6" s="52" customFormat="1" x14ac:dyDescent="0.2">
      <c r="F2078" s="133"/>
    </row>
    <row r="2079" spans="6:6" s="52" customFormat="1" x14ac:dyDescent="0.2">
      <c r="F2079" s="133"/>
    </row>
    <row r="2080" spans="6:6" s="52" customFormat="1" x14ac:dyDescent="0.2">
      <c r="F2080" s="133"/>
    </row>
    <row r="2081" spans="6:6" s="52" customFormat="1" x14ac:dyDescent="0.2">
      <c r="F2081" s="133"/>
    </row>
    <row r="2082" spans="6:6" s="52" customFormat="1" x14ac:dyDescent="0.2">
      <c r="F2082" s="133"/>
    </row>
    <row r="2083" spans="6:6" s="52" customFormat="1" x14ac:dyDescent="0.2">
      <c r="F2083" s="133"/>
    </row>
    <row r="2084" spans="6:6" s="52" customFormat="1" x14ac:dyDescent="0.2">
      <c r="F2084" s="133"/>
    </row>
    <row r="2085" spans="6:6" s="52" customFormat="1" x14ac:dyDescent="0.2">
      <c r="F2085" s="133"/>
    </row>
    <row r="2086" spans="6:6" s="52" customFormat="1" x14ac:dyDescent="0.2">
      <c r="F2086" s="133"/>
    </row>
    <row r="2087" spans="6:6" s="52" customFormat="1" x14ac:dyDescent="0.2">
      <c r="F2087" s="133"/>
    </row>
    <row r="2088" spans="6:6" s="52" customFormat="1" x14ac:dyDescent="0.2">
      <c r="F2088" s="133"/>
    </row>
    <row r="2089" spans="6:6" s="52" customFormat="1" x14ac:dyDescent="0.2">
      <c r="F2089" s="133"/>
    </row>
    <row r="2090" spans="6:6" s="52" customFormat="1" x14ac:dyDescent="0.2">
      <c r="F2090" s="133"/>
    </row>
    <row r="2091" spans="6:6" s="52" customFormat="1" x14ac:dyDescent="0.2">
      <c r="F2091" s="133"/>
    </row>
    <row r="2092" spans="6:6" s="52" customFormat="1" x14ac:dyDescent="0.2">
      <c r="F2092" s="133"/>
    </row>
    <row r="2093" spans="6:6" s="52" customFormat="1" x14ac:dyDescent="0.2">
      <c r="F2093" s="133"/>
    </row>
    <row r="2094" spans="6:6" s="52" customFormat="1" x14ac:dyDescent="0.2">
      <c r="F2094" s="133"/>
    </row>
    <row r="2095" spans="6:6" s="52" customFormat="1" x14ac:dyDescent="0.2">
      <c r="F2095" s="133"/>
    </row>
    <row r="2096" spans="6:6" s="52" customFormat="1" x14ac:dyDescent="0.2">
      <c r="F2096" s="133"/>
    </row>
    <row r="2097" spans="6:6" s="52" customFormat="1" x14ac:dyDescent="0.2">
      <c r="F2097" s="133"/>
    </row>
    <row r="2098" spans="6:6" s="52" customFormat="1" x14ac:dyDescent="0.2">
      <c r="F2098" s="133"/>
    </row>
    <row r="2099" spans="6:6" s="52" customFormat="1" x14ac:dyDescent="0.2">
      <c r="F2099" s="133"/>
    </row>
    <row r="2100" spans="6:6" s="52" customFormat="1" x14ac:dyDescent="0.2">
      <c r="F2100" s="133"/>
    </row>
    <row r="2101" spans="6:6" s="52" customFormat="1" x14ac:dyDescent="0.2">
      <c r="F2101" s="133"/>
    </row>
    <row r="2102" spans="6:6" s="52" customFormat="1" x14ac:dyDescent="0.2">
      <c r="F2102" s="133"/>
    </row>
    <row r="2103" spans="6:6" s="52" customFormat="1" x14ac:dyDescent="0.2">
      <c r="F2103" s="133"/>
    </row>
    <row r="2104" spans="6:6" s="52" customFormat="1" x14ac:dyDescent="0.2">
      <c r="F2104" s="133"/>
    </row>
    <row r="2105" spans="6:6" s="52" customFormat="1" x14ac:dyDescent="0.2">
      <c r="F2105" s="133"/>
    </row>
    <row r="2106" spans="6:6" s="52" customFormat="1" x14ac:dyDescent="0.2">
      <c r="F2106" s="133"/>
    </row>
    <row r="2107" spans="6:6" s="52" customFormat="1" x14ac:dyDescent="0.2">
      <c r="F2107" s="133"/>
    </row>
    <row r="2108" spans="6:6" s="52" customFormat="1" x14ac:dyDescent="0.2">
      <c r="F2108" s="133"/>
    </row>
    <row r="2109" spans="6:6" s="52" customFormat="1" x14ac:dyDescent="0.2">
      <c r="F2109" s="133"/>
    </row>
    <row r="2110" spans="6:6" s="52" customFormat="1" x14ac:dyDescent="0.2">
      <c r="F2110" s="133"/>
    </row>
    <row r="2111" spans="6:6" s="52" customFormat="1" x14ac:dyDescent="0.2">
      <c r="F2111" s="133"/>
    </row>
    <row r="2112" spans="6:6" s="52" customFormat="1" x14ac:dyDescent="0.2">
      <c r="F2112" s="133"/>
    </row>
    <row r="2113" spans="6:6" s="52" customFormat="1" x14ac:dyDescent="0.2">
      <c r="F2113" s="133"/>
    </row>
    <row r="2114" spans="6:6" s="52" customFormat="1" x14ac:dyDescent="0.2">
      <c r="F2114" s="133"/>
    </row>
    <row r="2115" spans="6:6" s="52" customFormat="1" x14ac:dyDescent="0.2">
      <c r="F2115" s="133"/>
    </row>
    <row r="2116" spans="6:6" s="52" customFormat="1" x14ac:dyDescent="0.2">
      <c r="F2116" s="133"/>
    </row>
    <row r="2117" spans="6:6" s="52" customFormat="1" x14ac:dyDescent="0.2">
      <c r="F2117" s="133"/>
    </row>
    <row r="2118" spans="6:6" s="52" customFormat="1" x14ac:dyDescent="0.2">
      <c r="F2118" s="133"/>
    </row>
    <row r="2119" spans="6:6" s="52" customFormat="1" x14ac:dyDescent="0.2">
      <c r="F2119" s="133"/>
    </row>
    <row r="2120" spans="6:6" s="52" customFormat="1" x14ac:dyDescent="0.2">
      <c r="F2120" s="133"/>
    </row>
    <row r="2121" spans="6:6" s="52" customFormat="1" x14ac:dyDescent="0.2">
      <c r="F2121" s="133"/>
    </row>
    <row r="2122" spans="6:6" s="52" customFormat="1" x14ac:dyDescent="0.2">
      <c r="F2122" s="133"/>
    </row>
    <row r="2123" spans="6:6" s="52" customFormat="1" x14ac:dyDescent="0.2">
      <c r="F2123" s="133"/>
    </row>
    <row r="2124" spans="6:6" s="52" customFormat="1" x14ac:dyDescent="0.2">
      <c r="F2124" s="133"/>
    </row>
    <row r="2125" spans="6:6" s="52" customFormat="1" x14ac:dyDescent="0.2">
      <c r="F2125" s="133"/>
    </row>
    <row r="2126" spans="6:6" s="52" customFormat="1" x14ac:dyDescent="0.2">
      <c r="F2126" s="133"/>
    </row>
    <row r="2127" spans="6:6" s="52" customFormat="1" x14ac:dyDescent="0.2">
      <c r="F2127" s="133"/>
    </row>
    <row r="2128" spans="6:6" s="52" customFormat="1" x14ac:dyDescent="0.2">
      <c r="F2128" s="133"/>
    </row>
    <row r="2129" spans="6:6" s="52" customFormat="1" x14ac:dyDescent="0.2">
      <c r="F2129" s="133"/>
    </row>
    <row r="2130" spans="6:6" s="52" customFormat="1" x14ac:dyDescent="0.2">
      <c r="F2130" s="133"/>
    </row>
    <row r="2131" spans="6:6" s="52" customFormat="1" x14ac:dyDescent="0.2">
      <c r="F2131" s="133"/>
    </row>
    <row r="2132" spans="6:6" s="52" customFormat="1" x14ac:dyDescent="0.2">
      <c r="F2132" s="133"/>
    </row>
    <row r="2133" spans="6:6" s="52" customFormat="1" x14ac:dyDescent="0.2">
      <c r="F2133" s="133"/>
    </row>
    <row r="2134" spans="6:6" s="52" customFormat="1" x14ac:dyDescent="0.2">
      <c r="F2134" s="133"/>
    </row>
    <row r="2135" spans="6:6" s="52" customFormat="1" x14ac:dyDescent="0.2">
      <c r="F2135" s="133"/>
    </row>
    <row r="2136" spans="6:6" s="52" customFormat="1" x14ac:dyDescent="0.2">
      <c r="F2136" s="133"/>
    </row>
    <row r="2137" spans="6:6" s="52" customFormat="1" x14ac:dyDescent="0.2">
      <c r="F2137" s="133"/>
    </row>
    <row r="2138" spans="6:6" s="52" customFormat="1" x14ac:dyDescent="0.2">
      <c r="F2138" s="133"/>
    </row>
    <row r="2139" spans="6:6" s="52" customFormat="1" x14ac:dyDescent="0.2">
      <c r="F2139" s="133"/>
    </row>
    <row r="2140" spans="6:6" s="52" customFormat="1" x14ac:dyDescent="0.2">
      <c r="F2140" s="133"/>
    </row>
    <row r="2141" spans="6:6" s="52" customFormat="1" x14ac:dyDescent="0.2">
      <c r="F2141" s="133"/>
    </row>
    <row r="2142" spans="6:6" s="52" customFormat="1" x14ac:dyDescent="0.2">
      <c r="F2142" s="133"/>
    </row>
    <row r="2143" spans="6:6" s="52" customFormat="1" x14ac:dyDescent="0.2">
      <c r="F2143" s="133"/>
    </row>
    <row r="2144" spans="6:6" s="52" customFormat="1" x14ac:dyDescent="0.2">
      <c r="F2144" s="133"/>
    </row>
    <row r="2145" spans="6:6" s="52" customFormat="1" x14ac:dyDescent="0.2">
      <c r="F2145" s="133"/>
    </row>
    <row r="2146" spans="6:6" s="52" customFormat="1" x14ac:dyDescent="0.2">
      <c r="F2146" s="133"/>
    </row>
    <row r="2147" spans="6:6" s="52" customFormat="1" x14ac:dyDescent="0.2">
      <c r="F2147" s="133"/>
    </row>
    <row r="2148" spans="6:6" s="52" customFormat="1" x14ac:dyDescent="0.2">
      <c r="F2148" s="133"/>
    </row>
    <row r="2149" spans="6:6" s="52" customFormat="1" x14ac:dyDescent="0.2">
      <c r="F2149" s="133"/>
    </row>
    <row r="2150" spans="6:6" s="52" customFormat="1" x14ac:dyDescent="0.2">
      <c r="F2150" s="133"/>
    </row>
    <row r="2151" spans="6:6" s="52" customFormat="1" x14ac:dyDescent="0.2">
      <c r="F2151" s="133"/>
    </row>
    <row r="2152" spans="6:6" s="52" customFormat="1" x14ac:dyDescent="0.2">
      <c r="F2152" s="133"/>
    </row>
    <row r="2153" spans="6:6" s="52" customFormat="1" x14ac:dyDescent="0.2">
      <c r="F2153" s="133"/>
    </row>
    <row r="2154" spans="6:6" s="52" customFormat="1" x14ac:dyDescent="0.2">
      <c r="F2154" s="133"/>
    </row>
    <row r="2155" spans="6:6" s="52" customFormat="1" x14ac:dyDescent="0.2">
      <c r="F2155" s="133"/>
    </row>
    <row r="2156" spans="6:6" s="52" customFormat="1" x14ac:dyDescent="0.2">
      <c r="F2156" s="133"/>
    </row>
    <row r="2157" spans="6:6" s="52" customFormat="1" x14ac:dyDescent="0.2">
      <c r="F2157" s="133"/>
    </row>
    <row r="2158" spans="6:6" s="52" customFormat="1" x14ac:dyDescent="0.2">
      <c r="F2158" s="133"/>
    </row>
    <row r="2159" spans="6:6" s="52" customFormat="1" x14ac:dyDescent="0.2">
      <c r="F2159" s="133"/>
    </row>
    <row r="2160" spans="6:6" s="52" customFormat="1" x14ac:dyDescent="0.2">
      <c r="F2160" s="133"/>
    </row>
    <row r="2161" spans="6:6" s="52" customFormat="1" x14ac:dyDescent="0.2">
      <c r="F2161" s="133"/>
    </row>
    <row r="2162" spans="6:6" s="52" customFormat="1" x14ac:dyDescent="0.2">
      <c r="F2162" s="133"/>
    </row>
    <row r="2163" spans="6:6" s="52" customFormat="1" x14ac:dyDescent="0.2">
      <c r="F2163" s="133"/>
    </row>
    <row r="2164" spans="6:6" s="52" customFormat="1" x14ac:dyDescent="0.2">
      <c r="F2164" s="133"/>
    </row>
    <row r="2165" spans="6:6" s="52" customFormat="1" x14ac:dyDescent="0.2">
      <c r="F2165" s="133"/>
    </row>
    <row r="2166" spans="6:6" s="52" customFormat="1" x14ac:dyDescent="0.2">
      <c r="F2166" s="133"/>
    </row>
    <row r="2167" spans="6:6" s="52" customFormat="1" x14ac:dyDescent="0.2">
      <c r="F2167" s="133"/>
    </row>
    <row r="2168" spans="6:6" s="52" customFormat="1" x14ac:dyDescent="0.2">
      <c r="F2168" s="133"/>
    </row>
    <row r="2169" spans="6:6" s="52" customFormat="1" x14ac:dyDescent="0.2">
      <c r="F2169" s="133"/>
    </row>
    <row r="2170" spans="6:6" s="52" customFormat="1" x14ac:dyDescent="0.2">
      <c r="F2170" s="133"/>
    </row>
    <row r="2171" spans="6:6" s="52" customFormat="1" x14ac:dyDescent="0.2">
      <c r="F2171" s="133"/>
    </row>
    <row r="2172" spans="6:6" s="52" customFormat="1" x14ac:dyDescent="0.2">
      <c r="F2172" s="133"/>
    </row>
    <row r="2173" spans="6:6" s="52" customFormat="1" x14ac:dyDescent="0.2">
      <c r="F2173" s="133"/>
    </row>
    <row r="2174" spans="6:6" s="52" customFormat="1" x14ac:dyDescent="0.2">
      <c r="F2174" s="133"/>
    </row>
    <row r="2175" spans="6:6" s="52" customFormat="1" x14ac:dyDescent="0.2">
      <c r="F2175" s="133"/>
    </row>
    <row r="2176" spans="6:6" s="52" customFormat="1" x14ac:dyDescent="0.2">
      <c r="F2176" s="133"/>
    </row>
    <row r="2177" spans="6:6" s="52" customFormat="1" x14ac:dyDescent="0.2">
      <c r="F2177" s="133"/>
    </row>
    <row r="2178" spans="6:6" s="52" customFormat="1" x14ac:dyDescent="0.2">
      <c r="F2178" s="133"/>
    </row>
    <row r="2179" spans="6:6" s="52" customFormat="1" x14ac:dyDescent="0.2">
      <c r="F2179" s="133"/>
    </row>
    <row r="2180" spans="6:6" s="52" customFormat="1" x14ac:dyDescent="0.2">
      <c r="F2180" s="133"/>
    </row>
    <row r="2181" spans="6:6" s="52" customFormat="1" x14ac:dyDescent="0.2">
      <c r="F2181" s="133"/>
    </row>
    <row r="2182" spans="6:6" s="52" customFormat="1" x14ac:dyDescent="0.2">
      <c r="F2182" s="133"/>
    </row>
    <row r="2183" spans="6:6" s="52" customFormat="1" x14ac:dyDescent="0.2">
      <c r="F2183" s="133"/>
    </row>
    <row r="2184" spans="6:6" s="52" customFormat="1" x14ac:dyDescent="0.2">
      <c r="F2184" s="133"/>
    </row>
    <row r="2185" spans="6:6" s="52" customFormat="1" x14ac:dyDescent="0.2">
      <c r="F2185" s="133"/>
    </row>
    <row r="2186" spans="6:6" s="52" customFormat="1" x14ac:dyDescent="0.2">
      <c r="F2186" s="133"/>
    </row>
    <row r="2187" spans="6:6" s="52" customFormat="1" x14ac:dyDescent="0.2">
      <c r="F2187" s="133"/>
    </row>
    <row r="2188" spans="6:6" s="52" customFormat="1" x14ac:dyDescent="0.2">
      <c r="F2188" s="133"/>
    </row>
    <row r="2189" spans="6:6" s="52" customFormat="1" x14ac:dyDescent="0.2">
      <c r="F2189" s="133"/>
    </row>
    <row r="2190" spans="6:6" s="52" customFormat="1" x14ac:dyDescent="0.2">
      <c r="F2190" s="133"/>
    </row>
    <row r="2191" spans="6:6" s="52" customFormat="1" x14ac:dyDescent="0.2">
      <c r="F2191" s="133"/>
    </row>
    <row r="2192" spans="6:6" s="52" customFormat="1" x14ac:dyDescent="0.2">
      <c r="F2192" s="133"/>
    </row>
    <row r="2193" spans="6:6" s="52" customFormat="1" x14ac:dyDescent="0.2">
      <c r="F2193" s="133"/>
    </row>
    <row r="2194" spans="6:6" s="52" customFormat="1" x14ac:dyDescent="0.2">
      <c r="F2194" s="133"/>
    </row>
    <row r="2195" spans="6:6" s="52" customFormat="1" x14ac:dyDescent="0.2">
      <c r="F2195" s="133"/>
    </row>
    <row r="2196" spans="6:6" s="52" customFormat="1" x14ac:dyDescent="0.2">
      <c r="F2196" s="133"/>
    </row>
    <row r="2197" spans="6:6" s="52" customFormat="1" x14ac:dyDescent="0.2">
      <c r="F2197" s="133"/>
    </row>
    <row r="2198" spans="6:6" s="52" customFormat="1" x14ac:dyDescent="0.2">
      <c r="F2198" s="133"/>
    </row>
    <row r="2199" spans="6:6" s="52" customFormat="1" x14ac:dyDescent="0.2">
      <c r="F2199" s="133"/>
    </row>
    <row r="2200" spans="6:6" s="52" customFormat="1" x14ac:dyDescent="0.2">
      <c r="F2200" s="133"/>
    </row>
    <row r="2201" spans="6:6" s="52" customFormat="1" x14ac:dyDescent="0.2">
      <c r="F2201" s="133"/>
    </row>
    <row r="2202" spans="6:6" s="52" customFormat="1" x14ac:dyDescent="0.2">
      <c r="F2202" s="133"/>
    </row>
    <row r="2203" spans="6:6" s="52" customFormat="1" x14ac:dyDescent="0.2">
      <c r="F2203" s="133"/>
    </row>
    <row r="2204" spans="6:6" s="52" customFormat="1" x14ac:dyDescent="0.2">
      <c r="F2204" s="133"/>
    </row>
    <row r="2205" spans="6:6" s="52" customFormat="1" x14ac:dyDescent="0.2">
      <c r="F2205" s="133"/>
    </row>
    <row r="2206" spans="6:6" s="52" customFormat="1" x14ac:dyDescent="0.2">
      <c r="F2206" s="133"/>
    </row>
    <row r="2207" spans="6:6" s="52" customFormat="1" x14ac:dyDescent="0.2">
      <c r="F2207" s="133"/>
    </row>
    <row r="2208" spans="6:6" s="52" customFormat="1" x14ac:dyDescent="0.2">
      <c r="F2208" s="133"/>
    </row>
    <row r="2209" spans="6:6" s="52" customFormat="1" x14ac:dyDescent="0.2">
      <c r="F2209" s="133"/>
    </row>
    <row r="2210" spans="6:6" s="52" customFormat="1" x14ac:dyDescent="0.2">
      <c r="F2210" s="133"/>
    </row>
    <row r="2211" spans="6:6" s="52" customFormat="1" x14ac:dyDescent="0.2">
      <c r="F2211" s="133"/>
    </row>
    <row r="2212" spans="6:6" s="52" customFormat="1" x14ac:dyDescent="0.2">
      <c r="F2212" s="133"/>
    </row>
    <row r="2213" spans="6:6" s="52" customFormat="1" x14ac:dyDescent="0.2">
      <c r="F2213" s="133"/>
    </row>
    <row r="2214" spans="6:6" s="52" customFormat="1" x14ac:dyDescent="0.2">
      <c r="F2214" s="133"/>
    </row>
    <row r="2215" spans="6:6" s="52" customFormat="1" x14ac:dyDescent="0.2">
      <c r="F2215" s="133"/>
    </row>
    <row r="2216" spans="6:6" s="52" customFormat="1" x14ac:dyDescent="0.2">
      <c r="F2216" s="133"/>
    </row>
    <row r="2217" spans="6:6" s="52" customFormat="1" x14ac:dyDescent="0.2">
      <c r="F2217" s="133"/>
    </row>
    <row r="2218" spans="6:6" s="52" customFormat="1" x14ac:dyDescent="0.2">
      <c r="F2218" s="133"/>
    </row>
    <row r="2219" spans="6:6" s="52" customFormat="1" x14ac:dyDescent="0.2">
      <c r="F2219" s="133"/>
    </row>
    <row r="2220" spans="6:6" s="52" customFormat="1" x14ac:dyDescent="0.2">
      <c r="F2220" s="133"/>
    </row>
    <row r="2221" spans="6:6" s="52" customFormat="1" x14ac:dyDescent="0.2">
      <c r="F2221" s="133"/>
    </row>
    <row r="2222" spans="6:6" s="52" customFormat="1" x14ac:dyDescent="0.2">
      <c r="F2222" s="133"/>
    </row>
    <row r="2223" spans="6:6" s="52" customFormat="1" x14ac:dyDescent="0.2">
      <c r="F2223" s="133"/>
    </row>
    <row r="2224" spans="6:6" s="52" customFormat="1" x14ac:dyDescent="0.2">
      <c r="F2224" s="133"/>
    </row>
    <row r="2225" spans="6:6" s="52" customFormat="1" x14ac:dyDescent="0.2">
      <c r="F2225" s="133"/>
    </row>
    <row r="2226" spans="6:6" s="52" customFormat="1" x14ac:dyDescent="0.2">
      <c r="F2226" s="133"/>
    </row>
    <row r="2227" spans="6:6" s="52" customFormat="1" x14ac:dyDescent="0.2">
      <c r="F2227" s="133"/>
    </row>
    <row r="2228" spans="6:6" s="52" customFormat="1" x14ac:dyDescent="0.2">
      <c r="F2228" s="133"/>
    </row>
    <row r="2229" spans="6:6" s="52" customFormat="1" x14ac:dyDescent="0.2">
      <c r="F2229" s="133"/>
    </row>
    <row r="2230" spans="6:6" s="52" customFormat="1" x14ac:dyDescent="0.2">
      <c r="F2230" s="133"/>
    </row>
    <row r="2231" spans="6:6" s="52" customFormat="1" x14ac:dyDescent="0.2">
      <c r="F2231" s="133"/>
    </row>
    <row r="2232" spans="6:6" s="52" customFormat="1" x14ac:dyDescent="0.2">
      <c r="F2232" s="133"/>
    </row>
    <row r="2233" spans="6:6" s="52" customFormat="1" x14ac:dyDescent="0.2">
      <c r="F2233" s="133"/>
    </row>
    <row r="2234" spans="6:6" s="52" customFormat="1" x14ac:dyDescent="0.2">
      <c r="F2234" s="133"/>
    </row>
    <row r="2235" spans="6:6" s="52" customFormat="1" x14ac:dyDescent="0.2">
      <c r="F2235" s="133"/>
    </row>
    <row r="2236" spans="6:6" s="52" customFormat="1" x14ac:dyDescent="0.2">
      <c r="F2236" s="133"/>
    </row>
    <row r="2237" spans="6:6" s="52" customFormat="1" x14ac:dyDescent="0.2">
      <c r="F2237" s="133"/>
    </row>
    <row r="2238" spans="6:6" s="52" customFormat="1" x14ac:dyDescent="0.2">
      <c r="F2238" s="133"/>
    </row>
    <row r="2239" spans="6:6" s="52" customFormat="1" x14ac:dyDescent="0.2">
      <c r="F2239" s="133"/>
    </row>
    <row r="2240" spans="6:6" s="52" customFormat="1" x14ac:dyDescent="0.2">
      <c r="F2240" s="133"/>
    </row>
    <row r="2241" spans="6:6" s="52" customFormat="1" x14ac:dyDescent="0.2">
      <c r="F2241" s="133"/>
    </row>
    <row r="2242" spans="6:6" s="52" customFormat="1" x14ac:dyDescent="0.2">
      <c r="F2242" s="133"/>
    </row>
    <row r="2243" spans="6:6" s="52" customFormat="1" x14ac:dyDescent="0.2">
      <c r="F2243" s="133"/>
    </row>
    <row r="2244" spans="6:6" s="52" customFormat="1" x14ac:dyDescent="0.2">
      <c r="F2244" s="133"/>
    </row>
    <row r="2245" spans="6:6" s="52" customFormat="1" x14ac:dyDescent="0.2">
      <c r="F2245" s="133"/>
    </row>
    <row r="2246" spans="6:6" s="52" customFormat="1" x14ac:dyDescent="0.2">
      <c r="F2246" s="133"/>
    </row>
    <row r="2247" spans="6:6" s="52" customFormat="1" x14ac:dyDescent="0.2">
      <c r="F2247" s="133"/>
    </row>
    <row r="2248" spans="6:6" s="52" customFormat="1" x14ac:dyDescent="0.2">
      <c r="F2248" s="133"/>
    </row>
    <row r="2249" spans="6:6" s="52" customFormat="1" x14ac:dyDescent="0.2">
      <c r="F2249" s="133"/>
    </row>
    <row r="2250" spans="6:6" s="52" customFormat="1" x14ac:dyDescent="0.2">
      <c r="F2250" s="133"/>
    </row>
    <row r="2251" spans="6:6" s="52" customFormat="1" x14ac:dyDescent="0.2">
      <c r="F2251" s="133"/>
    </row>
    <row r="2252" spans="6:6" s="52" customFormat="1" x14ac:dyDescent="0.2">
      <c r="F2252" s="133"/>
    </row>
    <row r="2253" spans="6:6" s="52" customFormat="1" x14ac:dyDescent="0.2">
      <c r="F2253" s="133"/>
    </row>
    <row r="2254" spans="6:6" s="52" customFormat="1" x14ac:dyDescent="0.2">
      <c r="F2254" s="133"/>
    </row>
    <row r="2255" spans="6:6" s="52" customFormat="1" x14ac:dyDescent="0.2">
      <c r="F2255" s="133"/>
    </row>
    <row r="2256" spans="6:6" s="52" customFormat="1" x14ac:dyDescent="0.2">
      <c r="F2256" s="133"/>
    </row>
    <row r="2257" spans="6:6" s="52" customFormat="1" x14ac:dyDescent="0.2">
      <c r="F2257" s="133"/>
    </row>
    <row r="2258" spans="6:6" s="52" customFormat="1" x14ac:dyDescent="0.2">
      <c r="F2258" s="133"/>
    </row>
    <row r="2259" spans="6:6" s="52" customFormat="1" x14ac:dyDescent="0.2">
      <c r="F2259" s="133"/>
    </row>
    <row r="2260" spans="6:6" s="52" customFormat="1" x14ac:dyDescent="0.2">
      <c r="F2260" s="133"/>
    </row>
    <row r="2261" spans="6:6" s="52" customFormat="1" x14ac:dyDescent="0.2">
      <c r="F2261" s="133"/>
    </row>
    <row r="2262" spans="6:6" s="52" customFormat="1" x14ac:dyDescent="0.2">
      <c r="F2262" s="133"/>
    </row>
    <row r="2263" spans="6:6" s="52" customFormat="1" x14ac:dyDescent="0.2">
      <c r="F2263" s="133"/>
    </row>
    <row r="2264" spans="6:6" s="52" customFormat="1" x14ac:dyDescent="0.2">
      <c r="F2264" s="133"/>
    </row>
    <row r="2265" spans="6:6" s="52" customFormat="1" x14ac:dyDescent="0.2">
      <c r="F2265" s="133"/>
    </row>
    <row r="2266" spans="6:6" s="52" customFormat="1" x14ac:dyDescent="0.2">
      <c r="F2266" s="133"/>
    </row>
    <row r="2267" spans="6:6" s="52" customFormat="1" x14ac:dyDescent="0.2">
      <c r="F2267" s="133"/>
    </row>
    <row r="2268" spans="6:6" s="52" customFormat="1" x14ac:dyDescent="0.2">
      <c r="F2268" s="133"/>
    </row>
    <row r="2269" spans="6:6" s="52" customFormat="1" x14ac:dyDescent="0.2">
      <c r="F2269" s="133"/>
    </row>
    <row r="2270" spans="6:6" s="52" customFormat="1" x14ac:dyDescent="0.2">
      <c r="F2270" s="133"/>
    </row>
    <row r="2271" spans="6:6" s="52" customFormat="1" x14ac:dyDescent="0.2">
      <c r="F2271" s="133"/>
    </row>
    <row r="2272" spans="6:6" s="52" customFormat="1" x14ac:dyDescent="0.2">
      <c r="F2272" s="133"/>
    </row>
    <row r="2273" spans="6:6" s="52" customFormat="1" x14ac:dyDescent="0.2">
      <c r="F2273" s="133"/>
    </row>
    <row r="2274" spans="6:6" s="52" customFormat="1" x14ac:dyDescent="0.2">
      <c r="F2274" s="133"/>
    </row>
    <row r="2275" spans="6:6" s="52" customFormat="1" x14ac:dyDescent="0.2">
      <c r="F2275" s="133"/>
    </row>
    <row r="2276" spans="6:6" s="52" customFormat="1" x14ac:dyDescent="0.2">
      <c r="F2276" s="133"/>
    </row>
    <row r="2277" spans="6:6" s="52" customFormat="1" x14ac:dyDescent="0.2">
      <c r="F2277" s="133"/>
    </row>
    <row r="2278" spans="6:6" s="52" customFormat="1" x14ac:dyDescent="0.2">
      <c r="F2278" s="133"/>
    </row>
    <row r="2279" spans="6:6" s="52" customFormat="1" x14ac:dyDescent="0.2">
      <c r="F2279" s="133"/>
    </row>
    <row r="2280" spans="6:6" s="52" customFormat="1" x14ac:dyDescent="0.2">
      <c r="F2280" s="133"/>
    </row>
    <row r="2281" spans="6:6" s="52" customFormat="1" x14ac:dyDescent="0.2">
      <c r="F2281" s="133"/>
    </row>
    <row r="2282" spans="6:6" s="52" customFormat="1" x14ac:dyDescent="0.2">
      <c r="F2282" s="133"/>
    </row>
    <row r="2283" spans="6:6" s="52" customFormat="1" x14ac:dyDescent="0.2">
      <c r="F2283" s="133"/>
    </row>
    <row r="2284" spans="6:6" s="52" customFormat="1" x14ac:dyDescent="0.2">
      <c r="F2284" s="133"/>
    </row>
    <row r="2285" spans="6:6" s="52" customFormat="1" x14ac:dyDescent="0.2">
      <c r="F2285" s="133"/>
    </row>
    <row r="2286" spans="6:6" s="52" customFormat="1" x14ac:dyDescent="0.2">
      <c r="F2286" s="133"/>
    </row>
    <row r="2287" spans="6:6" s="52" customFormat="1" x14ac:dyDescent="0.2">
      <c r="F2287" s="133"/>
    </row>
    <row r="2288" spans="6:6" s="52" customFormat="1" x14ac:dyDescent="0.2">
      <c r="F2288" s="133"/>
    </row>
    <row r="2289" spans="6:6" s="52" customFormat="1" x14ac:dyDescent="0.2">
      <c r="F2289" s="133"/>
    </row>
    <row r="2290" spans="6:6" s="52" customFormat="1" x14ac:dyDescent="0.2">
      <c r="F2290" s="133"/>
    </row>
    <row r="2291" spans="6:6" s="52" customFormat="1" x14ac:dyDescent="0.2">
      <c r="F2291" s="133"/>
    </row>
    <row r="2292" spans="6:6" s="52" customFormat="1" x14ac:dyDescent="0.2">
      <c r="F2292" s="133"/>
    </row>
    <row r="2293" spans="6:6" s="52" customFormat="1" x14ac:dyDescent="0.2">
      <c r="F2293" s="133"/>
    </row>
    <row r="2294" spans="6:6" s="52" customFormat="1" x14ac:dyDescent="0.2">
      <c r="F2294" s="133"/>
    </row>
    <row r="2295" spans="6:6" s="52" customFormat="1" x14ac:dyDescent="0.2">
      <c r="F2295" s="133"/>
    </row>
    <row r="2296" spans="6:6" s="52" customFormat="1" x14ac:dyDescent="0.2">
      <c r="F2296" s="133"/>
    </row>
    <row r="2297" spans="6:6" s="52" customFormat="1" x14ac:dyDescent="0.2">
      <c r="F2297" s="133"/>
    </row>
    <row r="2298" spans="6:6" s="52" customFormat="1" x14ac:dyDescent="0.2">
      <c r="F2298" s="133"/>
    </row>
    <row r="2299" spans="6:6" s="52" customFormat="1" x14ac:dyDescent="0.2">
      <c r="F2299" s="133"/>
    </row>
    <row r="2300" spans="6:6" s="52" customFormat="1" x14ac:dyDescent="0.2">
      <c r="F2300" s="133"/>
    </row>
    <row r="2301" spans="6:6" s="52" customFormat="1" x14ac:dyDescent="0.2">
      <c r="F2301" s="133"/>
    </row>
    <row r="2302" spans="6:6" s="52" customFormat="1" x14ac:dyDescent="0.2">
      <c r="F2302" s="133"/>
    </row>
    <row r="2303" spans="6:6" s="52" customFormat="1" x14ac:dyDescent="0.2">
      <c r="F2303" s="133"/>
    </row>
    <row r="2304" spans="6:6" s="52" customFormat="1" x14ac:dyDescent="0.2">
      <c r="F2304" s="133"/>
    </row>
    <row r="2305" spans="6:6" s="52" customFormat="1" x14ac:dyDescent="0.2">
      <c r="F2305" s="133"/>
    </row>
    <row r="2306" spans="6:6" s="52" customFormat="1" x14ac:dyDescent="0.2">
      <c r="F2306" s="133"/>
    </row>
    <row r="2307" spans="6:6" s="52" customFormat="1" x14ac:dyDescent="0.2">
      <c r="F2307" s="133"/>
    </row>
    <row r="2308" spans="6:6" s="52" customFormat="1" x14ac:dyDescent="0.2">
      <c r="F2308" s="133"/>
    </row>
    <row r="2309" spans="6:6" s="52" customFormat="1" x14ac:dyDescent="0.2">
      <c r="F2309" s="133"/>
    </row>
    <row r="2310" spans="6:6" s="52" customFormat="1" x14ac:dyDescent="0.2">
      <c r="F2310" s="133"/>
    </row>
    <row r="2311" spans="6:6" s="52" customFormat="1" x14ac:dyDescent="0.2">
      <c r="F2311" s="133"/>
    </row>
    <row r="2312" spans="6:6" s="52" customFormat="1" x14ac:dyDescent="0.2">
      <c r="F2312" s="133"/>
    </row>
    <row r="2313" spans="6:6" s="52" customFormat="1" x14ac:dyDescent="0.2">
      <c r="F2313" s="133"/>
    </row>
    <row r="2314" spans="6:6" s="52" customFormat="1" x14ac:dyDescent="0.2">
      <c r="F2314" s="133"/>
    </row>
    <row r="2315" spans="6:6" s="52" customFormat="1" x14ac:dyDescent="0.2">
      <c r="F2315" s="133"/>
    </row>
    <row r="2316" spans="6:6" s="52" customFormat="1" x14ac:dyDescent="0.2">
      <c r="F2316" s="133"/>
    </row>
    <row r="2317" spans="6:6" s="52" customFormat="1" x14ac:dyDescent="0.2">
      <c r="F2317" s="133"/>
    </row>
    <row r="2318" spans="6:6" s="52" customFormat="1" x14ac:dyDescent="0.2">
      <c r="F2318" s="133"/>
    </row>
    <row r="2319" spans="6:6" s="52" customFormat="1" x14ac:dyDescent="0.2">
      <c r="F2319" s="133"/>
    </row>
    <row r="2320" spans="6:6" s="52" customFormat="1" x14ac:dyDescent="0.2">
      <c r="F2320" s="133"/>
    </row>
    <row r="2321" spans="6:6" s="52" customFormat="1" x14ac:dyDescent="0.2">
      <c r="F2321" s="133"/>
    </row>
    <row r="2322" spans="6:6" s="52" customFormat="1" x14ac:dyDescent="0.2">
      <c r="F2322" s="133"/>
    </row>
    <row r="2323" spans="6:6" s="52" customFormat="1" x14ac:dyDescent="0.2">
      <c r="F2323" s="133"/>
    </row>
    <row r="2324" spans="6:6" s="52" customFormat="1" x14ac:dyDescent="0.2">
      <c r="F2324" s="133"/>
    </row>
    <row r="2325" spans="6:6" s="52" customFormat="1" x14ac:dyDescent="0.2">
      <c r="F2325" s="133"/>
    </row>
    <row r="2326" spans="6:6" s="52" customFormat="1" x14ac:dyDescent="0.2">
      <c r="F2326" s="133"/>
    </row>
    <row r="2327" spans="6:6" s="52" customFormat="1" x14ac:dyDescent="0.2">
      <c r="F2327" s="133"/>
    </row>
    <row r="2328" spans="6:6" s="52" customFormat="1" x14ac:dyDescent="0.2">
      <c r="F2328" s="133"/>
    </row>
    <row r="2329" spans="6:6" s="52" customFormat="1" x14ac:dyDescent="0.2">
      <c r="F2329" s="133"/>
    </row>
    <row r="2330" spans="6:6" s="52" customFormat="1" x14ac:dyDescent="0.2">
      <c r="F2330" s="133"/>
    </row>
    <row r="2331" spans="6:6" s="52" customFormat="1" x14ac:dyDescent="0.2">
      <c r="F2331" s="133"/>
    </row>
    <row r="2332" spans="6:6" s="52" customFormat="1" x14ac:dyDescent="0.2">
      <c r="F2332" s="133"/>
    </row>
    <row r="2333" spans="6:6" s="52" customFormat="1" x14ac:dyDescent="0.2">
      <c r="F2333" s="133"/>
    </row>
    <row r="2334" spans="6:6" s="52" customFormat="1" x14ac:dyDescent="0.2">
      <c r="F2334" s="133"/>
    </row>
    <row r="2335" spans="6:6" s="52" customFormat="1" x14ac:dyDescent="0.2">
      <c r="F2335" s="133"/>
    </row>
    <row r="2336" spans="6:6" s="52" customFormat="1" x14ac:dyDescent="0.2">
      <c r="F2336" s="133"/>
    </row>
    <row r="2337" spans="6:6" s="52" customFormat="1" x14ac:dyDescent="0.2">
      <c r="F2337" s="133"/>
    </row>
    <row r="2338" spans="6:6" s="52" customFormat="1" x14ac:dyDescent="0.2">
      <c r="F2338" s="133"/>
    </row>
    <row r="2339" spans="6:6" s="52" customFormat="1" x14ac:dyDescent="0.2">
      <c r="F2339" s="133"/>
    </row>
    <row r="2340" spans="6:6" s="52" customFormat="1" x14ac:dyDescent="0.2">
      <c r="F2340" s="133"/>
    </row>
    <row r="2341" spans="6:6" s="52" customFormat="1" x14ac:dyDescent="0.2">
      <c r="F2341" s="133"/>
    </row>
    <row r="2342" spans="6:6" s="52" customFormat="1" x14ac:dyDescent="0.2">
      <c r="F2342" s="133"/>
    </row>
    <row r="2343" spans="6:6" s="52" customFormat="1" x14ac:dyDescent="0.2">
      <c r="F2343" s="133"/>
    </row>
    <row r="2344" spans="6:6" s="52" customFormat="1" x14ac:dyDescent="0.2">
      <c r="F2344" s="133"/>
    </row>
    <row r="2345" spans="6:6" s="52" customFormat="1" x14ac:dyDescent="0.2">
      <c r="F2345" s="133"/>
    </row>
    <row r="2346" spans="6:6" s="52" customFormat="1" x14ac:dyDescent="0.2">
      <c r="F2346" s="133"/>
    </row>
    <row r="2347" spans="6:6" s="52" customFormat="1" x14ac:dyDescent="0.2">
      <c r="F2347" s="133"/>
    </row>
    <row r="2348" spans="6:6" s="52" customFormat="1" x14ac:dyDescent="0.2">
      <c r="F2348" s="133"/>
    </row>
    <row r="2349" spans="6:6" s="52" customFormat="1" x14ac:dyDescent="0.2">
      <c r="F2349" s="133"/>
    </row>
    <row r="2350" spans="6:6" s="52" customFormat="1" x14ac:dyDescent="0.2">
      <c r="F2350" s="133"/>
    </row>
    <row r="2351" spans="6:6" s="52" customFormat="1" x14ac:dyDescent="0.2">
      <c r="F2351" s="133"/>
    </row>
    <row r="2352" spans="6:6" s="52" customFormat="1" x14ac:dyDescent="0.2">
      <c r="F2352" s="133"/>
    </row>
    <row r="2353" spans="6:6" s="52" customFormat="1" x14ac:dyDescent="0.2">
      <c r="F2353" s="133"/>
    </row>
    <row r="2354" spans="6:6" s="52" customFormat="1" x14ac:dyDescent="0.2">
      <c r="F2354" s="133"/>
    </row>
    <row r="2355" spans="6:6" s="52" customFormat="1" x14ac:dyDescent="0.2">
      <c r="F2355" s="133"/>
    </row>
    <row r="2356" spans="6:6" s="52" customFormat="1" x14ac:dyDescent="0.2">
      <c r="F2356" s="133"/>
    </row>
    <row r="2357" spans="6:6" s="52" customFormat="1" x14ac:dyDescent="0.2">
      <c r="F2357" s="133"/>
    </row>
    <row r="2358" spans="6:6" s="52" customFormat="1" x14ac:dyDescent="0.2">
      <c r="F2358" s="133"/>
    </row>
    <row r="2359" spans="6:6" s="52" customFormat="1" x14ac:dyDescent="0.2">
      <c r="F2359" s="133"/>
    </row>
    <row r="2360" spans="6:6" s="52" customFormat="1" x14ac:dyDescent="0.2">
      <c r="F2360" s="133"/>
    </row>
    <row r="2361" spans="6:6" s="52" customFormat="1" x14ac:dyDescent="0.2">
      <c r="F2361" s="133"/>
    </row>
    <row r="2362" spans="6:6" s="52" customFormat="1" x14ac:dyDescent="0.2">
      <c r="F2362" s="133"/>
    </row>
    <row r="2363" spans="6:6" s="52" customFormat="1" x14ac:dyDescent="0.2">
      <c r="F2363" s="133"/>
    </row>
    <row r="2364" spans="6:6" s="52" customFormat="1" x14ac:dyDescent="0.2">
      <c r="F2364" s="133"/>
    </row>
    <row r="2365" spans="6:6" s="52" customFormat="1" x14ac:dyDescent="0.2">
      <c r="F2365" s="133"/>
    </row>
    <row r="2366" spans="6:6" s="52" customFormat="1" x14ac:dyDescent="0.2">
      <c r="F2366" s="133"/>
    </row>
    <row r="2367" spans="6:6" s="52" customFormat="1" x14ac:dyDescent="0.2">
      <c r="F2367" s="133"/>
    </row>
    <row r="2368" spans="6:6" s="52" customFormat="1" x14ac:dyDescent="0.2">
      <c r="F2368" s="133"/>
    </row>
    <row r="2369" spans="6:6" s="52" customFormat="1" x14ac:dyDescent="0.2">
      <c r="F2369" s="133"/>
    </row>
    <row r="2370" spans="6:6" s="52" customFormat="1" x14ac:dyDescent="0.2">
      <c r="F2370" s="133"/>
    </row>
    <row r="2371" spans="6:6" s="52" customFormat="1" x14ac:dyDescent="0.2">
      <c r="F2371" s="133"/>
    </row>
    <row r="2372" spans="6:6" s="52" customFormat="1" x14ac:dyDescent="0.2">
      <c r="F2372" s="133"/>
    </row>
    <row r="2373" spans="6:6" s="52" customFormat="1" x14ac:dyDescent="0.2">
      <c r="F2373" s="133"/>
    </row>
    <row r="2374" spans="6:6" s="52" customFormat="1" x14ac:dyDescent="0.2">
      <c r="F2374" s="133"/>
    </row>
    <row r="2375" spans="6:6" s="52" customFormat="1" x14ac:dyDescent="0.2">
      <c r="F2375" s="133"/>
    </row>
    <row r="2376" spans="6:6" s="52" customFormat="1" x14ac:dyDescent="0.2">
      <c r="F2376" s="133"/>
    </row>
    <row r="2377" spans="6:6" s="52" customFormat="1" x14ac:dyDescent="0.2">
      <c r="F2377" s="133"/>
    </row>
    <row r="2378" spans="6:6" s="52" customFormat="1" x14ac:dyDescent="0.2">
      <c r="F2378" s="133"/>
    </row>
    <row r="2379" spans="6:6" s="52" customFormat="1" x14ac:dyDescent="0.2">
      <c r="F2379" s="133"/>
    </row>
    <row r="2380" spans="6:6" s="52" customFormat="1" x14ac:dyDescent="0.2">
      <c r="F2380" s="133"/>
    </row>
    <row r="2381" spans="6:6" s="52" customFormat="1" x14ac:dyDescent="0.2">
      <c r="F2381" s="133"/>
    </row>
    <row r="2382" spans="6:6" s="52" customFormat="1" x14ac:dyDescent="0.2">
      <c r="F2382" s="133"/>
    </row>
    <row r="2383" spans="6:6" s="52" customFormat="1" x14ac:dyDescent="0.2">
      <c r="F2383" s="133"/>
    </row>
    <row r="2384" spans="6:6" s="52" customFormat="1" x14ac:dyDescent="0.2">
      <c r="F2384" s="133"/>
    </row>
    <row r="2385" spans="6:6" s="52" customFormat="1" x14ac:dyDescent="0.2">
      <c r="F2385" s="133"/>
    </row>
    <row r="2386" spans="6:6" s="52" customFormat="1" x14ac:dyDescent="0.2">
      <c r="F2386" s="133"/>
    </row>
    <row r="2387" spans="6:6" s="52" customFormat="1" x14ac:dyDescent="0.2">
      <c r="F2387" s="133"/>
    </row>
    <row r="2388" spans="6:6" s="52" customFormat="1" x14ac:dyDescent="0.2">
      <c r="F2388" s="133"/>
    </row>
    <row r="2389" spans="6:6" s="52" customFormat="1" x14ac:dyDescent="0.2">
      <c r="F2389" s="133"/>
    </row>
    <row r="2390" spans="6:6" s="52" customFormat="1" x14ac:dyDescent="0.2">
      <c r="F2390" s="133"/>
    </row>
    <row r="2391" spans="6:6" s="52" customFormat="1" x14ac:dyDescent="0.2">
      <c r="F2391" s="133"/>
    </row>
    <row r="2392" spans="6:6" s="52" customFormat="1" x14ac:dyDescent="0.2">
      <c r="F2392" s="133"/>
    </row>
    <row r="2393" spans="6:6" s="52" customFormat="1" x14ac:dyDescent="0.2">
      <c r="F2393" s="133"/>
    </row>
    <row r="2394" spans="6:6" s="52" customFormat="1" x14ac:dyDescent="0.2">
      <c r="F2394" s="133"/>
    </row>
    <row r="2395" spans="6:6" s="52" customFormat="1" x14ac:dyDescent="0.2">
      <c r="F2395" s="133"/>
    </row>
    <row r="2396" spans="6:6" s="52" customFormat="1" x14ac:dyDescent="0.2">
      <c r="F2396" s="133"/>
    </row>
    <row r="2397" spans="6:6" s="52" customFormat="1" x14ac:dyDescent="0.2">
      <c r="F2397" s="133"/>
    </row>
    <row r="2398" spans="6:6" s="52" customFormat="1" x14ac:dyDescent="0.2">
      <c r="F2398" s="133"/>
    </row>
    <row r="2399" spans="6:6" s="52" customFormat="1" x14ac:dyDescent="0.2">
      <c r="F2399" s="133"/>
    </row>
    <row r="2400" spans="6:6" s="52" customFormat="1" x14ac:dyDescent="0.2">
      <c r="F2400" s="133"/>
    </row>
    <row r="2401" spans="6:6" s="52" customFormat="1" x14ac:dyDescent="0.2">
      <c r="F2401" s="133"/>
    </row>
    <row r="2402" spans="6:6" s="52" customFormat="1" x14ac:dyDescent="0.2">
      <c r="F2402" s="133"/>
    </row>
    <row r="2403" spans="6:6" s="52" customFormat="1" x14ac:dyDescent="0.2">
      <c r="F2403" s="133"/>
    </row>
    <row r="2404" spans="6:6" s="52" customFormat="1" x14ac:dyDescent="0.2">
      <c r="F2404" s="133"/>
    </row>
    <row r="2405" spans="6:6" s="52" customFormat="1" x14ac:dyDescent="0.2">
      <c r="F2405" s="133"/>
    </row>
    <row r="2406" spans="6:6" s="52" customFormat="1" x14ac:dyDescent="0.2">
      <c r="F2406" s="133"/>
    </row>
    <row r="2407" spans="6:6" s="52" customFormat="1" x14ac:dyDescent="0.2">
      <c r="F2407" s="133"/>
    </row>
    <row r="2408" spans="6:6" s="52" customFormat="1" x14ac:dyDescent="0.2">
      <c r="F2408" s="133"/>
    </row>
    <row r="2409" spans="6:6" s="52" customFormat="1" x14ac:dyDescent="0.2">
      <c r="F2409" s="133"/>
    </row>
    <row r="2410" spans="6:6" s="52" customFormat="1" x14ac:dyDescent="0.2">
      <c r="F2410" s="133"/>
    </row>
    <row r="2411" spans="6:6" s="52" customFormat="1" x14ac:dyDescent="0.2">
      <c r="F2411" s="133"/>
    </row>
    <row r="2412" spans="6:6" s="52" customFormat="1" x14ac:dyDescent="0.2">
      <c r="F2412" s="133"/>
    </row>
    <row r="2413" spans="6:6" s="52" customFormat="1" x14ac:dyDescent="0.2">
      <c r="F2413" s="133"/>
    </row>
    <row r="2414" spans="6:6" s="52" customFormat="1" x14ac:dyDescent="0.2">
      <c r="F2414" s="133"/>
    </row>
    <row r="2415" spans="6:6" s="52" customFormat="1" x14ac:dyDescent="0.2">
      <c r="F2415" s="133"/>
    </row>
    <row r="2416" spans="6:6" s="52" customFormat="1" x14ac:dyDescent="0.2">
      <c r="F2416" s="133"/>
    </row>
    <row r="2417" spans="6:6" s="52" customFormat="1" x14ac:dyDescent="0.2">
      <c r="F2417" s="133"/>
    </row>
    <row r="2418" spans="6:6" s="52" customFormat="1" x14ac:dyDescent="0.2">
      <c r="F2418" s="133"/>
    </row>
    <row r="2419" spans="6:6" s="52" customFormat="1" x14ac:dyDescent="0.2">
      <c r="F2419" s="133"/>
    </row>
    <row r="2420" spans="6:6" s="52" customFormat="1" x14ac:dyDescent="0.2">
      <c r="F2420" s="133"/>
    </row>
    <row r="2421" spans="6:6" s="52" customFormat="1" x14ac:dyDescent="0.2">
      <c r="F2421" s="133"/>
    </row>
    <row r="2422" spans="6:6" s="52" customFormat="1" x14ac:dyDescent="0.2">
      <c r="F2422" s="133"/>
    </row>
    <row r="2423" spans="6:6" s="52" customFormat="1" x14ac:dyDescent="0.2">
      <c r="F2423" s="133"/>
    </row>
    <row r="2424" spans="6:6" s="52" customFormat="1" x14ac:dyDescent="0.2">
      <c r="F2424" s="133"/>
    </row>
    <row r="2425" spans="6:6" s="52" customFormat="1" x14ac:dyDescent="0.2">
      <c r="F2425" s="133"/>
    </row>
    <row r="2426" spans="6:6" s="52" customFormat="1" x14ac:dyDescent="0.2">
      <c r="F2426" s="133"/>
    </row>
    <row r="2427" spans="6:6" s="52" customFormat="1" x14ac:dyDescent="0.2">
      <c r="F2427" s="133"/>
    </row>
    <row r="2428" spans="6:6" s="52" customFormat="1" x14ac:dyDescent="0.2">
      <c r="F2428" s="133"/>
    </row>
    <row r="2429" spans="6:6" s="52" customFormat="1" x14ac:dyDescent="0.2">
      <c r="F2429" s="133"/>
    </row>
    <row r="2430" spans="6:6" s="52" customFormat="1" x14ac:dyDescent="0.2">
      <c r="F2430" s="133"/>
    </row>
    <row r="2431" spans="6:6" s="52" customFormat="1" x14ac:dyDescent="0.2">
      <c r="F2431" s="133"/>
    </row>
    <row r="2432" spans="6:6" s="52" customFormat="1" x14ac:dyDescent="0.2">
      <c r="F2432" s="133"/>
    </row>
    <row r="2433" spans="6:6" s="52" customFormat="1" x14ac:dyDescent="0.2">
      <c r="F2433" s="133"/>
    </row>
    <row r="2434" spans="6:6" s="52" customFormat="1" x14ac:dyDescent="0.2">
      <c r="F2434" s="133"/>
    </row>
    <row r="2435" spans="6:6" s="52" customFormat="1" x14ac:dyDescent="0.2">
      <c r="F2435" s="133"/>
    </row>
    <row r="2436" spans="6:6" s="52" customFormat="1" x14ac:dyDescent="0.2">
      <c r="F2436" s="133"/>
    </row>
    <row r="2437" spans="6:6" s="52" customFormat="1" x14ac:dyDescent="0.2">
      <c r="F2437" s="133"/>
    </row>
    <row r="2438" spans="6:6" s="52" customFormat="1" x14ac:dyDescent="0.2">
      <c r="F2438" s="133"/>
    </row>
    <row r="2439" spans="6:6" s="52" customFormat="1" x14ac:dyDescent="0.2">
      <c r="F2439" s="133"/>
    </row>
    <row r="2440" spans="6:6" s="52" customFormat="1" x14ac:dyDescent="0.2">
      <c r="F2440" s="133"/>
    </row>
    <row r="2441" spans="6:6" s="52" customFormat="1" x14ac:dyDescent="0.2">
      <c r="F2441" s="133"/>
    </row>
    <row r="2442" spans="6:6" s="52" customFormat="1" x14ac:dyDescent="0.2">
      <c r="F2442" s="133"/>
    </row>
    <row r="2443" spans="6:6" s="52" customFormat="1" x14ac:dyDescent="0.2">
      <c r="F2443" s="133"/>
    </row>
    <row r="2444" spans="6:6" s="52" customFormat="1" x14ac:dyDescent="0.2">
      <c r="F2444" s="133"/>
    </row>
    <row r="2445" spans="6:6" s="52" customFormat="1" x14ac:dyDescent="0.2">
      <c r="F2445" s="133"/>
    </row>
    <row r="2446" spans="6:6" s="52" customFormat="1" x14ac:dyDescent="0.2">
      <c r="F2446" s="133"/>
    </row>
    <row r="2447" spans="6:6" s="52" customFormat="1" x14ac:dyDescent="0.2">
      <c r="F2447" s="133"/>
    </row>
    <row r="2448" spans="6:6" s="52" customFormat="1" x14ac:dyDescent="0.2">
      <c r="F2448" s="133"/>
    </row>
    <row r="2449" spans="6:6" s="52" customFormat="1" x14ac:dyDescent="0.2">
      <c r="F2449" s="133"/>
    </row>
    <row r="2450" spans="6:6" s="52" customFormat="1" x14ac:dyDescent="0.2">
      <c r="F2450" s="133"/>
    </row>
    <row r="2451" spans="6:6" s="52" customFormat="1" x14ac:dyDescent="0.2">
      <c r="F2451" s="133"/>
    </row>
    <row r="2452" spans="6:6" s="52" customFormat="1" x14ac:dyDescent="0.2">
      <c r="F2452" s="133"/>
    </row>
    <row r="2453" spans="6:6" s="52" customFormat="1" x14ac:dyDescent="0.2">
      <c r="F2453" s="133"/>
    </row>
    <row r="2454" spans="6:6" s="52" customFormat="1" x14ac:dyDescent="0.2">
      <c r="F2454" s="133"/>
    </row>
    <row r="2455" spans="6:6" s="52" customFormat="1" x14ac:dyDescent="0.2">
      <c r="F2455" s="133"/>
    </row>
    <row r="2456" spans="6:6" s="52" customFormat="1" x14ac:dyDescent="0.2">
      <c r="F2456" s="133"/>
    </row>
    <row r="2457" spans="6:6" s="52" customFormat="1" x14ac:dyDescent="0.2">
      <c r="F2457" s="133"/>
    </row>
    <row r="2458" spans="6:6" s="52" customFormat="1" x14ac:dyDescent="0.2">
      <c r="F2458" s="133"/>
    </row>
    <row r="2459" spans="6:6" s="52" customFormat="1" x14ac:dyDescent="0.2">
      <c r="F2459" s="133"/>
    </row>
    <row r="2460" spans="6:6" s="52" customFormat="1" x14ac:dyDescent="0.2">
      <c r="F2460" s="133"/>
    </row>
    <row r="2461" spans="6:6" s="52" customFormat="1" x14ac:dyDescent="0.2">
      <c r="F2461" s="133"/>
    </row>
    <row r="2462" spans="6:6" s="52" customFormat="1" x14ac:dyDescent="0.2">
      <c r="F2462" s="133"/>
    </row>
    <row r="2463" spans="6:6" s="52" customFormat="1" x14ac:dyDescent="0.2">
      <c r="F2463" s="133"/>
    </row>
    <row r="2464" spans="6:6" s="52" customFormat="1" x14ac:dyDescent="0.2">
      <c r="F2464" s="133"/>
    </row>
    <row r="2465" spans="6:6" s="52" customFormat="1" x14ac:dyDescent="0.2">
      <c r="F2465" s="133"/>
    </row>
    <row r="2466" spans="6:6" s="52" customFormat="1" x14ac:dyDescent="0.2">
      <c r="F2466" s="133"/>
    </row>
    <row r="2467" spans="6:6" s="52" customFormat="1" x14ac:dyDescent="0.2">
      <c r="F2467" s="133"/>
    </row>
    <row r="2468" spans="6:6" s="52" customFormat="1" x14ac:dyDescent="0.2">
      <c r="F2468" s="133"/>
    </row>
    <row r="2469" spans="6:6" s="52" customFormat="1" x14ac:dyDescent="0.2">
      <c r="F2469" s="133"/>
    </row>
    <row r="2470" spans="6:6" s="52" customFormat="1" x14ac:dyDescent="0.2">
      <c r="F2470" s="133"/>
    </row>
    <row r="2471" spans="6:6" s="52" customFormat="1" x14ac:dyDescent="0.2">
      <c r="F2471" s="133"/>
    </row>
    <row r="2472" spans="6:6" s="52" customFormat="1" x14ac:dyDescent="0.2">
      <c r="F2472" s="133"/>
    </row>
    <row r="2473" spans="6:6" s="52" customFormat="1" x14ac:dyDescent="0.2">
      <c r="F2473" s="133"/>
    </row>
    <row r="2474" spans="6:6" s="52" customFormat="1" x14ac:dyDescent="0.2">
      <c r="F2474" s="133"/>
    </row>
    <row r="2475" spans="6:6" s="52" customFormat="1" x14ac:dyDescent="0.2">
      <c r="F2475" s="133"/>
    </row>
    <row r="2476" spans="6:6" s="52" customFormat="1" x14ac:dyDescent="0.2">
      <c r="F2476" s="133"/>
    </row>
    <row r="2477" spans="6:6" s="52" customFormat="1" x14ac:dyDescent="0.2">
      <c r="F2477" s="133"/>
    </row>
    <row r="2478" spans="6:6" s="52" customFormat="1" x14ac:dyDescent="0.2">
      <c r="F2478" s="133"/>
    </row>
    <row r="2479" spans="6:6" s="52" customFormat="1" x14ac:dyDescent="0.2">
      <c r="F2479" s="133"/>
    </row>
    <row r="2480" spans="6:6" s="52" customFormat="1" x14ac:dyDescent="0.2">
      <c r="F2480" s="133"/>
    </row>
    <row r="2481" spans="6:6" s="52" customFormat="1" x14ac:dyDescent="0.2">
      <c r="F2481" s="133"/>
    </row>
    <row r="2482" spans="6:6" s="52" customFormat="1" x14ac:dyDescent="0.2">
      <c r="F2482" s="133"/>
    </row>
    <row r="2483" spans="6:6" s="52" customFormat="1" x14ac:dyDescent="0.2">
      <c r="F2483" s="133"/>
    </row>
    <row r="2484" spans="6:6" s="52" customFormat="1" x14ac:dyDescent="0.2">
      <c r="F2484" s="133"/>
    </row>
    <row r="2485" spans="6:6" s="52" customFormat="1" x14ac:dyDescent="0.2">
      <c r="F2485" s="133"/>
    </row>
    <row r="2486" spans="6:6" s="52" customFormat="1" x14ac:dyDescent="0.2">
      <c r="F2486" s="133"/>
    </row>
    <row r="2487" spans="6:6" s="52" customFormat="1" x14ac:dyDescent="0.2">
      <c r="F2487" s="133"/>
    </row>
    <row r="2488" spans="6:6" s="52" customFormat="1" x14ac:dyDescent="0.2">
      <c r="F2488" s="133"/>
    </row>
    <row r="2489" spans="6:6" s="52" customFormat="1" x14ac:dyDescent="0.2">
      <c r="F2489" s="133"/>
    </row>
    <row r="2490" spans="6:6" s="52" customFormat="1" x14ac:dyDescent="0.2">
      <c r="F2490" s="133"/>
    </row>
    <row r="2491" spans="6:6" s="52" customFormat="1" x14ac:dyDescent="0.2">
      <c r="F2491" s="133"/>
    </row>
    <row r="2492" spans="6:6" s="52" customFormat="1" x14ac:dyDescent="0.2">
      <c r="F2492" s="133"/>
    </row>
    <row r="2493" spans="6:6" s="52" customFormat="1" x14ac:dyDescent="0.2">
      <c r="F2493" s="133"/>
    </row>
    <row r="2494" spans="6:6" s="52" customFormat="1" x14ac:dyDescent="0.2">
      <c r="F2494" s="133"/>
    </row>
    <row r="2495" spans="6:6" s="52" customFormat="1" x14ac:dyDescent="0.2">
      <c r="F2495" s="133"/>
    </row>
    <row r="2496" spans="6:6" s="52" customFormat="1" x14ac:dyDescent="0.2">
      <c r="F2496" s="133"/>
    </row>
    <row r="2497" spans="6:6" s="52" customFormat="1" x14ac:dyDescent="0.2">
      <c r="F2497" s="133"/>
    </row>
    <row r="2498" spans="6:6" s="52" customFormat="1" x14ac:dyDescent="0.2">
      <c r="F2498" s="133"/>
    </row>
    <row r="2499" spans="6:6" s="52" customFormat="1" x14ac:dyDescent="0.2">
      <c r="F2499" s="133"/>
    </row>
    <row r="2500" spans="6:6" s="52" customFormat="1" x14ac:dyDescent="0.2">
      <c r="F2500" s="133"/>
    </row>
    <row r="2501" spans="6:6" s="52" customFormat="1" x14ac:dyDescent="0.2">
      <c r="F2501" s="133"/>
    </row>
    <row r="2502" spans="6:6" s="52" customFormat="1" x14ac:dyDescent="0.2">
      <c r="F2502" s="133"/>
    </row>
    <row r="2503" spans="6:6" s="52" customFormat="1" x14ac:dyDescent="0.2">
      <c r="F2503" s="133"/>
    </row>
    <row r="2504" spans="6:6" s="52" customFormat="1" x14ac:dyDescent="0.2">
      <c r="F2504" s="133"/>
    </row>
    <row r="2505" spans="6:6" s="52" customFormat="1" x14ac:dyDescent="0.2">
      <c r="F2505" s="133"/>
    </row>
    <row r="2506" spans="6:6" s="52" customFormat="1" x14ac:dyDescent="0.2">
      <c r="F2506" s="133"/>
    </row>
    <row r="2507" spans="6:6" s="52" customFormat="1" x14ac:dyDescent="0.2">
      <c r="F2507" s="133"/>
    </row>
    <row r="2508" spans="6:6" s="52" customFormat="1" x14ac:dyDescent="0.2">
      <c r="F2508" s="133"/>
    </row>
    <row r="2509" spans="6:6" s="52" customFormat="1" x14ac:dyDescent="0.2">
      <c r="F2509" s="133"/>
    </row>
    <row r="2510" spans="6:6" s="52" customFormat="1" x14ac:dyDescent="0.2">
      <c r="F2510" s="133"/>
    </row>
    <row r="2511" spans="6:6" s="52" customFormat="1" x14ac:dyDescent="0.2">
      <c r="F2511" s="133"/>
    </row>
    <row r="2512" spans="6:6" s="52" customFormat="1" x14ac:dyDescent="0.2">
      <c r="F2512" s="133"/>
    </row>
    <row r="2513" spans="6:6" s="52" customFormat="1" x14ac:dyDescent="0.2">
      <c r="F2513" s="133"/>
    </row>
    <row r="2514" spans="6:6" s="52" customFormat="1" x14ac:dyDescent="0.2">
      <c r="F2514" s="133"/>
    </row>
    <row r="2515" spans="6:6" s="52" customFormat="1" x14ac:dyDescent="0.2">
      <c r="F2515" s="133"/>
    </row>
    <row r="2516" spans="6:6" s="52" customFormat="1" x14ac:dyDescent="0.2">
      <c r="F2516" s="133"/>
    </row>
    <row r="2517" spans="6:6" s="52" customFormat="1" x14ac:dyDescent="0.2">
      <c r="F2517" s="133"/>
    </row>
    <row r="2518" spans="6:6" s="52" customFormat="1" x14ac:dyDescent="0.2">
      <c r="F2518" s="133"/>
    </row>
    <row r="2519" spans="6:6" s="52" customFormat="1" x14ac:dyDescent="0.2">
      <c r="F2519" s="133"/>
    </row>
    <row r="2520" spans="6:6" s="52" customFormat="1" x14ac:dyDescent="0.2">
      <c r="F2520" s="133"/>
    </row>
    <row r="2521" spans="6:6" s="52" customFormat="1" x14ac:dyDescent="0.2">
      <c r="F2521" s="133"/>
    </row>
    <row r="2522" spans="6:6" s="52" customFormat="1" x14ac:dyDescent="0.2">
      <c r="F2522" s="133"/>
    </row>
    <row r="2523" spans="6:6" s="52" customFormat="1" x14ac:dyDescent="0.2">
      <c r="F2523" s="133"/>
    </row>
    <row r="2524" spans="6:6" s="52" customFormat="1" x14ac:dyDescent="0.2">
      <c r="F2524" s="133"/>
    </row>
    <row r="2525" spans="6:6" s="52" customFormat="1" x14ac:dyDescent="0.2">
      <c r="F2525" s="133"/>
    </row>
    <row r="2526" spans="6:6" s="52" customFormat="1" x14ac:dyDescent="0.2">
      <c r="F2526" s="133"/>
    </row>
    <row r="2527" spans="6:6" s="52" customFormat="1" x14ac:dyDescent="0.2">
      <c r="F2527" s="133"/>
    </row>
    <row r="2528" spans="6:6" s="52" customFormat="1" x14ac:dyDescent="0.2">
      <c r="F2528" s="133"/>
    </row>
    <row r="2529" spans="6:6" s="52" customFormat="1" x14ac:dyDescent="0.2">
      <c r="F2529" s="133"/>
    </row>
    <row r="2530" spans="6:6" s="52" customFormat="1" x14ac:dyDescent="0.2">
      <c r="F2530" s="133"/>
    </row>
    <row r="2531" spans="6:6" s="52" customFormat="1" x14ac:dyDescent="0.2">
      <c r="F2531" s="133"/>
    </row>
    <row r="2532" spans="6:6" s="52" customFormat="1" x14ac:dyDescent="0.2">
      <c r="F2532" s="133"/>
    </row>
    <row r="2533" spans="6:6" s="52" customFormat="1" x14ac:dyDescent="0.2">
      <c r="F2533" s="133"/>
    </row>
    <row r="2534" spans="6:6" s="52" customFormat="1" x14ac:dyDescent="0.2">
      <c r="F2534" s="133"/>
    </row>
    <row r="2535" spans="6:6" s="52" customFormat="1" x14ac:dyDescent="0.2">
      <c r="F2535" s="133"/>
    </row>
    <row r="2536" spans="6:6" s="52" customFormat="1" x14ac:dyDescent="0.2">
      <c r="F2536" s="133"/>
    </row>
    <row r="2537" spans="6:6" s="52" customFormat="1" x14ac:dyDescent="0.2">
      <c r="F2537" s="133"/>
    </row>
    <row r="2538" spans="6:6" s="52" customFormat="1" x14ac:dyDescent="0.2">
      <c r="F2538" s="133"/>
    </row>
    <row r="2539" spans="6:6" s="52" customFormat="1" x14ac:dyDescent="0.2">
      <c r="F2539" s="133"/>
    </row>
    <row r="2540" spans="6:6" s="52" customFormat="1" x14ac:dyDescent="0.2">
      <c r="F2540" s="133"/>
    </row>
    <row r="2541" spans="6:6" s="52" customFormat="1" x14ac:dyDescent="0.2">
      <c r="F2541" s="133"/>
    </row>
    <row r="2542" spans="6:6" s="52" customFormat="1" x14ac:dyDescent="0.2">
      <c r="F2542" s="133"/>
    </row>
    <row r="2543" spans="6:6" s="52" customFormat="1" x14ac:dyDescent="0.2">
      <c r="F2543" s="133"/>
    </row>
    <row r="2544" spans="6:6" s="52" customFormat="1" x14ac:dyDescent="0.2">
      <c r="F2544" s="133"/>
    </row>
    <row r="2545" spans="6:6" s="52" customFormat="1" x14ac:dyDescent="0.2">
      <c r="F2545" s="133"/>
    </row>
    <row r="2546" spans="6:6" s="52" customFormat="1" x14ac:dyDescent="0.2">
      <c r="F2546" s="133"/>
    </row>
    <row r="2547" spans="6:6" s="52" customFormat="1" x14ac:dyDescent="0.2">
      <c r="F2547" s="133"/>
    </row>
    <row r="2548" spans="6:6" s="52" customFormat="1" x14ac:dyDescent="0.2">
      <c r="F2548" s="133"/>
    </row>
    <row r="2549" spans="6:6" s="52" customFormat="1" x14ac:dyDescent="0.2">
      <c r="F2549" s="133"/>
    </row>
    <row r="2550" spans="6:6" s="52" customFormat="1" x14ac:dyDescent="0.2">
      <c r="F2550" s="133"/>
    </row>
    <row r="2551" spans="6:6" s="52" customFormat="1" x14ac:dyDescent="0.2">
      <c r="F2551" s="133"/>
    </row>
    <row r="2552" spans="6:6" s="52" customFormat="1" x14ac:dyDescent="0.2">
      <c r="F2552" s="133"/>
    </row>
    <row r="2553" spans="6:6" s="52" customFormat="1" x14ac:dyDescent="0.2">
      <c r="F2553" s="133"/>
    </row>
    <row r="2554" spans="6:6" s="52" customFormat="1" x14ac:dyDescent="0.2">
      <c r="F2554" s="133"/>
    </row>
    <row r="2555" spans="6:6" s="52" customFormat="1" x14ac:dyDescent="0.2">
      <c r="F2555" s="133"/>
    </row>
    <row r="2556" spans="6:6" s="52" customFormat="1" x14ac:dyDescent="0.2">
      <c r="F2556" s="133"/>
    </row>
    <row r="2557" spans="6:6" s="52" customFormat="1" x14ac:dyDescent="0.2">
      <c r="F2557" s="133"/>
    </row>
    <row r="2558" spans="6:6" s="52" customFormat="1" x14ac:dyDescent="0.2">
      <c r="F2558" s="133"/>
    </row>
    <row r="2559" spans="6:6" s="52" customFormat="1" x14ac:dyDescent="0.2">
      <c r="F2559" s="133"/>
    </row>
    <row r="2560" spans="6:6" s="52" customFormat="1" x14ac:dyDescent="0.2">
      <c r="F2560" s="133"/>
    </row>
    <row r="2561" spans="6:6" s="52" customFormat="1" x14ac:dyDescent="0.2">
      <c r="F2561" s="133"/>
    </row>
    <row r="2562" spans="6:6" s="52" customFormat="1" x14ac:dyDescent="0.2">
      <c r="F2562" s="133"/>
    </row>
    <row r="2563" spans="6:6" s="52" customFormat="1" x14ac:dyDescent="0.2">
      <c r="F2563" s="133"/>
    </row>
    <row r="2564" spans="6:6" s="52" customFormat="1" x14ac:dyDescent="0.2">
      <c r="F2564" s="133"/>
    </row>
    <row r="2565" spans="6:6" s="52" customFormat="1" x14ac:dyDescent="0.2">
      <c r="F2565" s="133"/>
    </row>
    <row r="2566" spans="6:6" s="52" customFormat="1" x14ac:dyDescent="0.2">
      <c r="F2566" s="133"/>
    </row>
    <row r="2567" spans="6:6" s="52" customFormat="1" x14ac:dyDescent="0.2">
      <c r="F2567" s="133"/>
    </row>
    <row r="2568" spans="6:6" s="52" customFormat="1" x14ac:dyDescent="0.2">
      <c r="F2568" s="133"/>
    </row>
    <row r="2569" spans="6:6" s="52" customFormat="1" x14ac:dyDescent="0.2">
      <c r="F2569" s="133"/>
    </row>
    <row r="2570" spans="6:6" s="52" customFormat="1" x14ac:dyDescent="0.2">
      <c r="F2570" s="133"/>
    </row>
    <row r="2571" spans="6:6" s="52" customFormat="1" x14ac:dyDescent="0.2">
      <c r="F2571" s="133"/>
    </row>
    <row r="2572" spans="6:6" s="52" customFormat="1" x14ac:dyDescent="0.2">
      <c r="F2572" s="133"/>
    </row>
    <row r="2573" spans="6:6" s="52" customFormat="1" x14ac:dyDescent="0.2">
      <c r="F2573" s="133"/>
    </row>
    <row r="2574" spans="6:6" s="52" customFormat="1" x14ac:dyDescent="0.2">
      <c r="F2574" s="133"/>
    </row>
    <row r="2575" spans="6:6" s="52" customFormat="1" x14ac:dyDescent="0.2">
      <c r="F2575" s="133"/>
    </row>
    <row r="2576" spans="6:6" s="52" customFormat="1" x14ac:dyDescent="0.2">
      <c r="F2576" s="133"/>
    </row>
    <row r="2577" spans="6:6" s="52" customFormat="1" x14ac:dyDescent="0.2">
      <c r="F2577" s="133"/>
    </row>
    <row r="2578" spans="6:6" s="52" customFormat="1" x14ac:dyDescent="0.2">
      <c r="F2578" s="133"/>
    </row>
    <row r="2579" spans="6:6" s="52" customFormat="1" x14ac:dyDescent="0.2">
      <c r="F2579" s="133"/>
    </row>
    <row r="2580" spans="6:6" s="52" customFormat="1" x14ac:dyDescent="0.2">
      <c r="F2580" s="133"/>
    </row>
    <row r="2581" spans="6:6" s="52" customFormat="1" x14ac:dyDescent="0.2">
      <c r="F2581" s="133"/>
    </row>
    <row r="2582" spans="6:6" s="52" customFormat="1" x14ac:dyDescent="0.2">
      <c r="F2582" s="133"/>
    </row>
    <row r="2583" spans="6:6" s="52" customFormat="1" x14ac:dyDescent="0.2">
      <c r="F2583" s="133"/>
    </row>
    <row r="2584" spans="6:6" s="52" customFormat="1" x14ac:dyDescent="0.2">
      <c r="F2584" s="133"/>
    </row>
    <row r="2585" spans="6:6" s="52" customFormat="1" x14ac:dyDescent="0.2">
      <c r="F2585" s="133"/>
    </row>
    <row r="2586" spans="6:6" s="52" customFormat="1" x14ac:dyDescent="0.2">
      <c r="F2586" s="133"/>
    </row>
    <row r="2587" spans="6:6" s="52" customFormat="1" x14ac:dyDescent="0.2">
      <c r="F2587" s="133"/>
    </row>
    <row r="2588" spans="6:6" s="52" customFormat="1" x14ac:dyDescent="0.2">
      <c r="F2588" s="133"/>
    </row>
    <row r="2589" spans="6:6" s="52" customFormat="1" x14ac:dyDescent="0.2">
      <c r="F2589" s="133"/>
    </row>
    <row r="2590" spans="6:6" s="52" customFormat="1" x14ac:dyDescent="0.2">
      <c r="F2590" s="133"/>
    </row>
    <row r="2591" spans="6:6" s="52" customFormat="1" x14ac:dyDescent="0.2">
      <c r="F2591" s="133"/>
    </row>
    <row r="2592" spans="6:6" s="52" customFormat="1" x14ac:dyDescent="0.2">
      <c r="F2592" s="133"/>
    </row>
    <row r="2593" spans="6:6" s="52" customFormat="1" x14ac:dyDescent="0.2">
      <c r="F2593" s="133"/>
    </row>
    <row r="2594" spans="6:6" s="52" customFormat="1" x14ac:dyDescent="0.2">
      <c r="F2594" s="133"/>
    </row>
    <row r="2595" spans="6:6" s="52" customFormat="1" x14ac:dyDescent="0.2">
      <c r="F2595" s="133"/>
    </row>
    <row r="2596" spans="6:6" s="52" customFormat="1" x14ac:dyDescent="0.2">
      <c r="F2596" s="133"/>
    </row>
    <row r="2597" spans="6:6" s="52" customFormat="1" x14ac:dyDescent="0.2">
      <c r="F2597" s="133"/>
    </row>
    <row r="2598" spans="6:6" s="52" customFormat="1" x14ac:dyDescent="0.2">
      <c r="F2598" s="133"/>
    </row>
    <row r="2599" spans="6:6" s="52" customFormat="1" x14ac:dyDescent="0.2">
      <c r="F2599" s="133"/>
    </row>
    <row r="2600" spans="6:6" s="52" customFormat="1" x14ac:dyDescent="0.2">
      <c r="F2600" s="133"/>
    </row>
    <row r="2601" spans="6:6" s="52" customFormat="1" x14ac:dyDescent="0.2">
      <c r="F2601" s="133"/>
    </row>
    <row r="2602" spans="6:6" s="52" customFormat="1" x14ac:dyDescent="0.2">
      <c r="F2602" s="133"/>
    </row>
    <row r="2603" spans="6:6" s="52" customFormat="1" x14ac:dyDescent="0.2">
      <c r="F2603" s="133"/>
    </row>
    <row r="2604" spans="6:6" s="52" customFormat="1" x14ac:dyDescent="0.2">
      <c r="F2604" s="133"/>
    </row>
    <row r="2605" spans="6:6" s="52" customFormat="1" x14ac:dyDescent="0.2">
      <c r="F2605" s="133"/>
    </row>
    <row r="2606" spans="6:6" s="52" customFormat="1" x14ac:dyDescent="0.2">
      <c r="F2606" s="133"/>
    </row>
    <row r="2607" spans="6:6" s="52" customFormat="1" x14ac:dyDescent="0.2">
      <c r="F2607" s="133"/>
    </row>
    <row r="2608" spans="6:6" s="52" customFormat="1" x14ac:dyDescent="0.2">
      <c r="F2608" s="133"/>
    </row>
    <row r="2609" spans="6:6" s="52" customFormat="1" x14ac:dyDescent="0.2">
      <c r="F2609" s="133"/>
    </row>
    <row r="2610" spans="6:6" s="52" customFormat="1" x14ac:dyDescent="0.2">
      <c r="F2610" s="133"/>
    </row>
    <row r="2611" spans="6:6" s="52" customFormat="1" x14ac:dyDescent="0.2">
      <c r="F2611" s="133"/>
    </row>
    <row r="2612" spans="6:6" s="52" customFormat="1" x14ac:dyDescent="0.2">
      <c r="F2612" s="133"/>
    </row>
    <row r="2613" spans="6:6" s="52" customFormat="1" x14ac:dyDescent="0.2">
      <c r="F2613" s="133"/>
    </row>
    <row r="2614" spans="6:6" s="52" customFormat="1" x14ac:dyDescent="0.2">
      <c r="F2614" s="133"/>
    </row>
    <row r="2615" spans="6:6" s="52" customFormat="1" x14ac:dyDescent="0.2">
      <c r="F2615" s="133"/>
    </row>
    <row r="2616" spans="6:6" s="52" customFormat="1" x14ac:dyDescent="0.2">
      <c r="F2616" s="133"/>
    </row>
    <row r="2617" spans="6:6" s="52" customFormat="1" x14ac:dyDescent="0.2">
      <c r="F2617" s="133"/>
    </row>
    <row r="2618" spans="6:6" s="52" customFormat="1" x14ac:dyDescent="0.2">
      <c r="F2618" s="133"/>
    </row>
    <row r="2619" spans="6:6" s="52" customFormat="1" x14ac:dyDescent="0.2">
      <c r="F2619" s="133"/>
    </row>
    <row r="2620" spans="6:6" s="52" customFormat="1" x14ac:dyDescent="0.2">
      <c r="F2620" s="133"/>
    </row>
    <row r="2621" spans="6:6" s="52" customFormat="1" x14ac:dyDescent="0.2">
      <c r="F2621" s="133"/>
    </row>
    <row r="2622" spans="6:6" s="52" customFormat="1" x14ac:dyDescent="0.2">
      <c r="F2622" s="133"/>
    </row>
    <row r="2623" spans="6:6" s="52" customFormat="1" x14ac:dyDescent="0.2">
      <c r="F2623" s="133"/>
    </row>
    <row r="2624" spans="6:6" s="52" customFormat="1" x14ac:dyDescent="0.2">
      <c r="F2624" s="133"/>
    </row>
    <row r="2625" spans="6:6" s="52" customFormat="1" x14ac:dyDescent="0.2">
      <c r="F2625" s="133"/>
    </row>
    <row r="2626" spans="6:6" s="52" customFormat="1" x14ac:dyDescent="0.2">
      <c r="F2626" s="133"/>
    </row>
    <row r="2627" spans="6:6" s="52" customFormat="1" x14ac:dyDescent="0.2">
      <c r="F2627" s="133"/>
    </row>
    <row r="2628" spans="6:6" s="52" customFormat="1" x14ac:dyDescent="0.2">
      <c r="F2628" s="133"/>
    </row>
    <row r="2629" spans="6:6" s="52" customFormat="1" x14ac:dyDescent="0.2">
      <c r="F2629" s="133"/>
    </row>
    <row r="2630" spans="6:6" s="52" customFormat="1" x14ac:dyDescent="0.2">
      <c r="F2630" s="133"/>
    </row>
    <row r="2631" spans="6:6" s="52" customFormat="1" x14ac:dyDescent="0.2">
      <c r="F2631" s="133"/>
    </row>
    <row r="2632" spans="6:6" s="52" customFormat="1" x14ac:dyDescent="0.2">
      <c r="F2632" s="133"/>
    </row>
    <row r="2633" spans="6:6" s="52" customFormat="1" x14ac:dyDescent="0.2">
      <c r="F2633" s="133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1"/>
  <sheetViews>
    <sheetView workbookViewId="0">
      <selection activeCell="C12" sqref="C12"/>
    </sheetView>
  </sheetViews>
  <sheetFormatPr defaultColWidth="9.140625" defaultRowHeight="12.75" x14ac:dyDescent="0.2"/>
  <cols>
    <col min="1" max="1" width="18.140625" style="49" customWidth="1"/>
    <col min="2" max="2" width="18" style="49" customWidth="1"/>
    <col min="3" max="3" width="18.140625" style="49" customWidth="1"/>
    <col min="4" max="4" width="11.42578125" style="49" customWidth="1"/>
    <col min="5" max="5" width="27.7109375" style="49" customWidth="1"/>
    <col min="6" max="6" width="21.85546875" style="50" customWidth="1"/>
    <col min="7" max="7" width="23" style="50" customWidth="1"/>
    <col min="8" max="8" width="24.42578125" style="50" bestFit="1" customWidth="1"/>
    <col min="9" max="9" width="22.7109375" style="50" customWidth="1"/>
    <col min="10" max="10" width="26.7109375" style="49" bestFit="1" customWidth="1"/>
    <col min="11" max="11" width="27.5703125" style="51" customWidth="1"/>
    <col min="12" max="12" width="22.28515625" style="49" customWidth="1"/>
    <col min="13" max="13" width="18.42578125" style="49" customWidth="1"/>
    <col min="14" max="16384" width="9.140625" style="46"/>
  </cols>
  <sheetData>
    <row r="1" spans="1:13" s="87" customFormat="1" ht="29.25" customHeight="1" x14ac:dyDescent="0.2">
      <c r="A1" s="108" t="s">
        <v>116</v>
      </c>
      <c r="B1" s="108" t="s">
        <v>109</v>
      </c>
      <c r="C1" s="108" t="s">
        <v>73</v>
      </c>
      <c r="D1" s="108" t="s">
        <v>117</v>
      </c>
      <c r="E1" s="108" t="s">
        <v>150</v>
      </c>
      <c r="F1" s="106" t="s">
        <v>151</v>
      </c>
      <c r="G1" s="106" t="s">
        <v>152</v>
      </c>
      <c r="H1" s="109" t="s">
        <v>153</v>
      </c>
      <c r="I1" s="109" t="s">
        <v>154</v>
      </c>
      <c r="J1" s="105" t="s">
        <v>155</v>
      </c>
      <c r="K1" s="107" t="s">
        <v>156</v>
      </c>
      <c r="L1" s="105" t="s">
        <v>157</v>
      </c>
      <c r="M1" s="105" t="s">
        <v>158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O3"/>
  <sheetViews>
    <sheetView zoomScaleNormal="100" workbookViewId="0">
      <selection activeCell="M38" sqref="A38:M38"/>
    </sheetView>
  </sheetViews>
  <sheetFormatPr defaultColWidth="9.140625" defaultRowHeight="12.75" x14ac:dyDescent="0.2"/>
  <cols>
    <col min="1" max="1" width="10.85546875" style="48" bestFit="1" customWidth="1"/>
    <col min="2" max="2" width="7.5703125" style="48" bestFit="1" customWidth="1"/>
    <col min="3" max="3" width="12" style="48" customWidth="1"/>
    <col min="4" max="4" width="14.42578125" style="48" customWidth="1"/>
    <col min="5" max="5" width="8.42578125" style="48" bestFit="1" customWidth="1"/>
    <col min="6" max="6" width="9.5703125" style="48" bestFit="1" customWidth="1"/>
    <col min="7" max="7" width="20.28515625" style="48" bestFit="1" customWidth="1"/>
    <col min="8" max="8" width="8.140625" style="48" bestFit="1" customWidth="1"/>
    <col min="9" max="9" width="7" style="48" bestFit="1" customWidth="1"/>
    <col min="10" max="10" width="21.140625" style="48" bestFit="1" customWidth="1"/>
    <col min="11" max="11" width="18.7109375" style="48" bestFit="1" customWidth="1"/>
    <col min="12" max="12" width="15" style="48" bestFit="1" customWidth="1"/>
    <col min="13" max="13" width="20.42578125" style="48" bestFit="1" customWidth="1"/>
    <col min="14" max="14" width="18" style="48" bestFit="1" customWidth="1"/>
    <col min="15" max="15" width="14.28515625" style="48" bestFit="1" customWidth="1"/>
    <col min="16" max="16384" width="9.140625" style="48"/>
  </cols>
  <sheetData>
    <row r="1" spans="1:15" s="111" customFormat="1" ht="29.25" customHeight="1" x14ac:dyDescent="0.2">
      <c r="A1" s="112" t="s">
        <v>116</v>
      </c>
      <c r="B1" s="110" t="s">
        <v>159</v>
      </c>
      <c r="C1" s="112" t="s">
        <v>73</v>
      </c>
      <c r="D1" s="112" t="s">
        <v>117</v>
      </c>
      <c r="E1" s="110" t="s">
        <v>160</v>
      </c>
      <c r="F1" s="110" t="s">
        <v>161</v>
      </c>
      <c r="G1" s="112" t="s">
        <v>162</v>
      </c>
      <c r="H1" s="110" t="s">
        <v>163</v>
      </c>
      <c r="I1" s="110" t="s">
        <v>164</v>
      </c>
      <c r="J1" s="112" t="s">
        <v>165</v>
      </c>
      <c r="K1" s="112" t="s">
        <v>166</v>
      </c>
      <c r="L1" s="112" t="s">
        <v>167</v>
      </c>
      <c r="M1" s="112" t="s">
        <v>168</v>
      </c>
      <c r="N1" s="112" t="s">
        <v>169</v>
      </c>
      <c r="O1" s="112" t="s">
        <v>170</v>
      </c>
    </row>
    <row r="2" spans="1:15" x14ac:dyDescent="0.2">
      <c r="J2" s="137"/>
      <c r="K2" s="137"/>
      <c r="M2" s="137"/>
    </row>
    <row r="3" spans="1:15" x14ac:dyDescent="0.2">
      <c r="J3" s="137"/>
      <c r="M3" s="137"/>
      <c r="N3" s="137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b976fe-0d30-42dc-9adc-3e47b3fcff93" xsi:nil="true"/>
    <lcf76f155ced4ddcb4097134ff3c332f xmlns="db67e968-ab54-40a7-bd7f-7f532bc9d66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A85CF1CD8094193551BA19C94DFE9" ma:contentTypeVersion="14" ma:contentTypeDescription="Create a new document." ma:contentTypeScope="" ma:versionID="e3541de9b250f6fe639082c522254ba4">
  <xsd:schema xmlns:xsd="http://www.w3.org/2001/XMLSchema" xmlns:xs="http://www.w3.org/2001/XMLSchema" xmlns:p="http://schemas.microsoft.com/office/2006/metadata/properties" xmlns:ns2="db67e968-ab54-40a7-bd7f-7f532bc9d669" xmlns:ns3="33b976fe-0d30-42dc-9adc-3e47b3fcff93" targetNamespace="http://schemas.microsoft.com/office/2006/metadata/properties" ma:root="true" ma:fieldsID="093016f15ea8ab7ed0cf03515aa6c633" ns2:_="" ns3:_="">
    <xsd:import namespace="db67e968-ab54-40a7-bd7f-7f532bc9d669"/>
    <xsd:import namespace="33b976fe-0d30-42dc-9adc-3e47b3fcf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7e968-ab54-40a7-bd7f-7f532bc9d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b4d032c-db19-4194-870d-d175fb5cbb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976fe-0d30-42dc-9adc-3e47b3fcff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5a2105f-ae90-4b64-aba5-dd898e41843f}" ma:internalName="TaxCatchAll" ma:showField="CatchAllData" ma:web="33b976fe-0d30-42dc-9adc-3e47b3fcf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FEF47-740C-44C1-8E41-6A1A4C3944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C78A11-71FF-4A85-8001-521CDCE12A4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db67e968-ab54-40a7-bd7f-7f532bc9d669"/>
    <ds:schemaRef ds:uri="http://purl.org/dc/elements/1.1/"/>
    <ds:schemaRef ds:uri="33b976fe-0d30-42dc-9adc-3e47b3fcff9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3123E2-252B-4068-9543-80143EDCC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7e968-ab54-40a7-bd7f-7f532bc9d669"/>
    <ds:schemaRef ds:uri="33b976fe-0d30-42dc-9adc-3e47b3fcf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Submit</vt:lpstr>
      <vt:lpstr>Monthly Contribution</vt:lpstr>
      <vt:lpstr>New Entrants</vt:lpstr>
      <vt:lpstr>Leavers </vt:lpstr>
      <vt:lpstr>Opt-Outs</vt:lpstr>
      <vt:lpstr>Changes</vt:lpstr>
      <vt:lpstr>Absence</vt:lpstr>
      <vt:lpstr>50-50 Elections</vt:lpstr>
      <vt:lpstr>Payroll Change</vt:lpstr>
      <vt:lpstr>Band Look Up 24-25</vt:lpstr>
      <vt:lpstr>CAREAPPEND</vt:lpstr>
    </vt:vector>
  </TitlesOfParts>
  <Manager/>
  <Company>Buckinghamshire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egibbons</dc:creator>
  <cp:keywords/>
  <dc:description/>
  <cp:lastModifiedBy>Patrick McGovern</cp:lastModifiedBy>
  <cp:revision/>
  <dcterms:created xsi:type="dcterms:W3CDTF">2010-11-19T09:59:28Z</dcterms:created>
  <dcterms:modified xsi:type="dcterms:W3CDTF">2024-03-25T12:11:02Z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0x010100450A85CF1CD8094193551BA19C94DFE9</vt:lpwstr>
  </property>
  <property fmtid="{D5CDD505-2E9C-101B-9397-08002B2CF9AE}" pid="3" name="Order">
    <vt:r8>11165600</vt:r8>
  </property>
  <property fmtid="{D5CDD505-2E9C-101B-9397-08002B2CF9AE}" pid="4" name="MediaServiceImageTags">
    <vt:lpwstr/>
  </property>
</Properties>
</file>